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f5fb6e2a46465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3806bcedb5ec4c20"/>
    <x:sheet xmlns:r="http://schemas.openxmlformats.org/officeDocument/2006/relationships" name="Model Fit" sheetId="2" r:id="R85b568e4a00642a2"/>
    <x:sheet xmlns:r="http://schemas.openxmlformats.org/officeDocument/2006/relationships" name="Coefficients" sheetId="3" r:id="Rca245dc80a09442c"/>
    <x:sheet xmlns:r="http://schemas.openxmlformats.org/officeDocument/2006/relationships" name="Prediction Calculator" sheetId="4" r:id="R2a9c164241b44b85"/>
    <x:sheet xmlns:r="http://schemas.openxmlformats.org/officeDocument/2006/relationships" name="Worked Data Sample" sheetId="5" r:id="Rfc4b3600a6294e5c"/>
    <x:sheet xmlns:r="http://schemas.openxmlformats.org/officeDocument/2006/relationships" name="Pinball Loss" sheetId="6" r:id="R33285b09f7254e3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"/>
    <x:numFmt numFmtId="201" formatCode="0.0000"/>
  </x:numFmts>
  <x:fonts count="4">
    <x:font>
      <x:sz val="11"/>
      <x:name val="Carlito"/>
    </x:font>
    <x:font>
      <x:b/>
      <x:sz val="14"/>
      <x:color rgb="FFFFFFFF"/>
      <x:name val="Carlito"/>
    </x:font>
    <x:font>
      <x:b/>
      <x:sz val="11"/>
      <x:color rgb="FF0F172A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E0F2FE"/>
      </x:patternFill>
    </x:fill>
    <x:fill>
      <x:patternFill patternType="solid">
        <x:fgColor rgb="FF2E86AB"/>
      </x:patternFill>
    </x:fill>
  </x:fills>
  <x:borders count="2">
    <x:border/>
    <x:border/>
  </x:borders>
  <x:cellStyleXfs count="1">
    <x:xf numFmtId="0" fontId="0" fillId="0" borderId="0"/>
  </x:cellStyleXfs>
  <x:cellXfs count="2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2fef742fcf74323" /><Relationship Type="http://schemas.openxmlformats.org/officeDocument/2006/relationships/theme" Target="/xl/theme/theme1.xml" Id="R2c353777ee254ddc" /><Relationship Type="http://schemas.openxmlformats.org/officeDocument/2006/relationships/sharedStrings" Target="/xl/sharedStrings.xml" Id="R3e31f3d93e7b4390" /><Relationship Type="http://schemas.openxmlformats.org/officeDocument/2006/relationships/worksheet" Target="/xl/worksheets/sheet1.xml" Id="R3806bcedb5ec4c20" /><Relationship Type="http://schemas.openxmlformats.org/officeDocument/2006/relationships/worksheet" Target="/xl/worksheets/sheet2.xml" Id="R85b568e4a00642a2" /><Relationship Type="http://schemas.openxmlformats.org/officeDocument/2006/relationships/worksheet" Target="/xl/worksheets/sheet3.xml" Id="Rca245dc80a09442c" /><Relationship Type="http://schemas.openxmlformats.org/officeDocument/2006/relationships/worksheet" Target="/xl/worksheets/sheet4.xml" Id="R2a9c164241b44b85" /><Relationship Type="http://schemas.openxmlformats.org/officeDocument/2006/relationships/worksheet" Target="/xl/worksheets/sheet5.xml" Id="Rfc4b3600a6294e5c" /><Relationship Type="http://schemas.openxmlformats.org/officeDocument/2006/relationships/worksheet" Target="/xl/worksheets/sheet6.xml" Id="R33285b09f7254e3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a26df5e913a484c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Pseudo R Squared by Quantile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Tau</c:v>
          </c:tx>
          <c:cat>
            <c:strRef>
              <c:f>'Model Fit'!$A$2:$A$4</c:f>
              <c:strCache>
                <c:ptCount val="0"/>
              </c:strCache>
            </c:strRef>
          </c:cat>
          <c:val>
            <c:numRef>
              <c:f>'Model Fit'!$B$2:$B$4</c:f>
              <c:numCache>
                <c:formatCode>0.00</c:formatCode>
                <c:ptCount val="0"/>
              </c:numCache>
            </c:numRef>
          </c:val>
        </c:ser>
        <c:ser>
          <c:idx val="1"/>
          <c:order val="1"/>
          <c:tx>
            <c:v>N</c:v>
          </c:tx>
          <c:cat>
            <c:strRef>
              <c:f>'Model Fit'!$A$2:$A$4</c:f>
              <c:strCache>
                <c:ptCount val="0"/>
              </c:strCache>
            </c:strRef>
          </c:cat>
          <c:val>
            <c:numRef>
              <c:f>'Model Fit'!$C$2:$C$4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Predictors</c:v>
          </c:tx>
          <c:cat>
            <c:strRef>
              <c:f>'Model Fit'!$A$2:$A$4</c:f>
              <c:strCache>
                <c:ptCount val="0"/>
              </c:strCache>
            </c:strRef>
          </c:cat>
          <c:val>
            <c:numRef>
              <c:f>'Model Fit'!$D$2:$D$4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Pinball Loss</c:v>
          </c:tx>
          <c:cat>
            <c:strRef>
              <c:f>'Model Fit'!$A$2:$A$4</c:f>
              <c:strCache>
                <c:ptCount val="0"/>
              </c:strCache>
            </c:strRef>
          </c:cat>
          <c:val>
            <c:numRef>
              <c:f>'Model Fit'!$E$2:$E$4</c:f>
              <c:numCache>
                <c:formatCode>0.0000</c:formatCode>
                <c:ptCount val="0"/>
              </c:numCache>
            </c:numRef>
          </c:val>
        </c:ser>
        <c:ser>
          <c:idx val="4"/>
          <c:order val="4"/>
          <c:tx>
            <c:v>Null Pinball Loss</c:v>
          </c:tx>
          <c:cat>
            <c:strRef>
              <c:f>'Model Fit'!$A$2:$A$4</c:f>
              <c:strCache>
                <c:ptCount val="0"/>
              </c:strCache>
            </c:strRef>
          </c:cat>
          <c:val>
            <c:numRef>
              <c:f>'Model Fit'!$F$2:$F$4</c:f>
              <c:numCache>
                <c:formatCode>0.0000</c:formatCode>
                <c:ptCount val="0"/>
              </c:numCache>
            </c:numRef>
          </c:val>
        </c:ser>
        <c:ser>
          <c:idx val="5"/>
          <c:order val="5"/>
          <c:tx>
            <c:v>Pseudo R Squared</c:v>
          </c:tx>
          <c:cat>
            <c:strRef>
              <c:f>'Model Fit'!$A$2:$A$4</c:f>
              <c:strCache>
                <c:ptCount val="0"/>
              </c:strCache>
            </c:strRef>
          </c:cat>
          <c:val>
            <c:numRef>
              <c:f>'Model Fit'!$G$2:$G$4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1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a26df5e913a484c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QuantileFitTable" displayName="QuantileFitTable" ref="A1:H5" headerRowCount="1">
  <x:tableColumns count="8">
    <x:tableColumn id="1" name="Model"/>
    <x:tableColumn id="2" name="Tau"/>
    <x:tableColumn id="3" name="N"/>
    <x:tableColumn id="4" name="Predictors"/>
    <x:tableColumn id="5" name="Pinball Loss"/>
    <x:tableColumn id="6" name="Null Pinball Loss"/>
    <x:tableColumn id="7" name="Pseudo R Squared"/>
    <x:tableColumn id="8" name="Method"/>
  </x:tableColumns>
  <x:tableStyleInfo name="TableStyleMedium2" showRowStripes="1"/>
</x:table>
</file>

<file path=xl/tables/table2.xml><?xml version="1.0" encoding="utf-8"?>
<x:table xmlns:x="http://schemas.openxmlformats.org/spreadsheetml/2006/main" id="2" name="QuantileCoefTable" displayName="QuantileCoefTable" ref="A1:H22" headerRowCount="1">
  <x:tableColumns count="8">
    <x:tableColumn id="1" name="Quantile"/>
    <x:tableColumn id="2" name="Term"/>
    <x:tableColumn id="3" name="Coefficient"/>
    <x:tableColumn id="4" name="Standard Error"/>
    <x:tableColumn id="5" name="t value"/>
    <x:tableColumn id="6" name="p value"/>
    <x:tableColumn id="7" name="CI 95% Lower"/>
    <x:tableColumn id="8" name="CI 95% Upper"/>
  </x:tableColumns>
  <x:tableStyleInfo name="TableStyleMedium2" showRowStripes="1"/>
</x:table>
</file>

<file path=xl/tables/table3.xml><?xml version="1.0" encoding="utf-8"?>
<x:table xmlns:x="http://schemas.openxmlformats.org/spreadsheetml/2006/main" id="3" name="QuantileSampleTable" displayName="QuantileSampleTable" ref="A1:P26" headerRowCount="1">
  <x:tableColumns count="16">
    <x:tableColumn id="1" name="G3"/>
    <x:tableColumn id="2" name="G1"/>
    <x:tableColumn id="3" name="G2"/>
    <x:tableColumn id="4" name="studytime"/>
    <x:tableColumn id="5" name="failures"/>
    <x:tableColumn id="6" name="absences"/>
    <x:tableColumn id="7" name="age"/>
    <x:tableColumn id="8" name="Pred_q25"/>
    <x:tableColumn id="9" name="Residual_q25"/>
    <x:tableColumn id="10" name="Loss_q25"/>
    <x:tableColumn id="11" name="Pred_q50"/>
    <x:tableColumn id="12" name="Residual_q50"/>
    <x:tableColumn id="13" name="Loss_q50"/>
    <x:tableColumn id="14" name="Pred_q75"/>
    <x:tableColumn id="15" name="Residual_q75"/>
    <x:tableColumn id="16" name="Loss_q75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820b113d12944f20" /><Relationship Type="http://schemas.openxmlformats.org/officeDocument/2006/relationships/table" Target="/xl/tables/table1.xml" Id="Rb16fc6b9de1246e9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b8bc5032009c4c56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78a296a631ae4d64" /></Relationships>
</file>

<file path=xl/worksheets/sheet1.xml><?xml version="1.0" encoding="utf-8"?>
<x:worksheet xmlns:x="http://schemas.openxmlformats.org/spreadsheetml/2006/main">
  <x:sheetFormatPr defaultRowHeight="15"/>
  <x:cols>
    <x:col min="1" max="1" width="44" hidden="0" customWidth="1"/>
    <x:col min="2" max="2" width="53.130001068115234" hidden="0" customWidth="1"/>
  </x:cols>
  <x:sheetData>
    <x:row r="1">
      <x:c r="A1" s="4" t="str">
        <x:v>Quantile Regression Worked Excel Workbook</x:v>
      </x:c>
    </x:row>
    <x:row r="3">
      <x:c r="A3" s="9" t="str">
        <x:v>Folder</x:v>
      </x:c>
      <x:c r="B3" t="str">
        <x:v>D:\DATA ANALYSIS\H Regression Tests and Models\Quantile Regression</x:v>
      </x:c>
    </x:row>
    <x:row r="4">
      <x:c r="A4" s="9" t="str">
        <x:v>Input file</x:v>
      </x:c>
      <x:c r="B4" t="str">
        <x:v>dataset.csv</x:v>
      </x:c>
    </x:row>
    <x:row r="5">
      <x:c r="A5" s="9" t="str">
        <x:v>Default outcome</x:v>
      </x:c>
      <x:c r="B5" t="str">
        <x:v>G3</x:v>
      </x:c>
    </x:row>
    <x:row r="6">
      <x:c r="A6" s="9" t="str">
        <x:v>Default predictors</x:v>
      </x:c>
      <x:c r="B6" t="str">
        <x:v>G1, G2, studytime, failures, absences, age</x:v>
      </x:c>
    </x:row>
    <x:row r="7">
      <x:c r="A7" s="9" t="str">
        <x:v>Quantiles</x:v>
      </x:c>
      <x:c r="B7" t="str">
        <x:v>0.25, 0.50, 0.75</x:v>
      </x:c>
    </x:row>
    <x:row r="8">
      <x:c r="A8" s="9" t="str">
        <x:v>Core method</x:v>
      </x:c>
      <x:c r="B8" t="str">
        <x:v>Minimize the quantile pinball/check loss</x:v>
      </x:c>
    </x:row>
    <x:row r="9">
      <x:c r="A9" s="9" t="str">
        <x:v>Prediction</x:v>
      </x:c>
      <x:c r="B9" t="str">
        <x:v>Intercept + b1*x1 + b2*x2 + ...</x:v>
      </x:c>
    </x:row>
    <x:row r="10">
      <x:c r="A10" s="9" t="str">
        <x:v>Residual</x:v>
      </x:c>
      <x:c r="B10" t="str">
        <x:v>Observed outcome - predicted conditional quantile</x:v>
      </x:c>
    </x:row>
    <x:row r="11">
      <x:c r="A11" s="9" t="str">
        <x:v>Pinball loss</x:v>
      </x:c>
      <x:c r="B11" t="str">
        <x:v>IF(residual&gt;=0, tau*residual, (tau-1)*residual)</x:v>
      </x:c>
    </x:row>
    <x:row r="12">
      <x:c r="A12" s="9" t="str">
        <x:v>Reporting</x:v>
      </x:c>
      <x:c r="B12" t="str">
        <x:v>Report tau-specific coefficients, pseudo R squared, and pinball loss</x:v>
      </x:c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2.3799991607666" hidden="0" customWidth="1"/>
    <x:col min="2" max="2" width="5.75" hidden="0" customWidth="1"/>
    <x:col min="3" max="3" width="4.25" hidden="0" customWidth="1"/>
    <x:col min="4" max="4" width="10.75" hidden="0" customWidth="1"/>
    <x:col min="5" max="5" width="11.880000114440918" hidden="0" customWidth="1"/>
    <x:col min="6" max="6" width="15.380000114440918" hidden="0" customWidth="1"/>
    <x:col min="7" max="7" width="16.75" hidden="0" customWidth="1"/>
    <x:col min="8" max="8" width="17.25" hidden="0" customWidth="1"/>
  </x:cols>
  <x:sheetData>
    <x:row r="1">
      <x:c r="A1" s="15" t="str">
        <x:v>Model</x:v>
      </x:c>
      <x:c r="B1" s="15" t="str">
        <x:v>Tau</x:v>
      </x:c>
      <x:c r="C1" s="15" t="str">
        <x:v>N</x:v>
      </x:c>
      <x:c r="D1" s="15" t="str">
        <x:v>Predictors</x:v>
      </x:c>
      <x:c r="E1" s="15" t="str">
        <x:v>Pinball Loss</x:v>
      </x:c>
      <x:c r="F1" s="15" t="str">
        <x:v>Null Pinball Loss</x:v>
      </x:c>
      <x:c r="G1" s="15" t="str">
        <x:v>Pseudo R Squared</x:v>
      </x:c>
      <x:c r="H1" s="15" t="str">
        <x:v>Method</x:v>
      </x:c>
    </x:row>
    <x:row r="2">
      <x:c r="A2" t="str">
        <x:v>Quantile Regression tau=0.25</x:v>
      </x:c>
      <x:c r="B2" s="20" t="n">
        <x:v>0.25</x:v>
      </x:c>
      <x:c r="C2" t="n">
        <x:v>649</x:v>
      </x:c>
      <x:c r="D2" t="n">
        <x:v>6</x:v>
      </x:c>
      <x:c r="E2" s="22" t="n">
        <x:v>194.50002283206305</x:v>
      </x:c>
      <x:c r="F2" s="22" t="n">
        <x:v>620.25</x:v>
      </x:c>
      <x:c r="G2" s="22" t="n">
        <x:v>0.6864167306214219</x:v>
      </x:c>
      <x:c r="H2" t="str">
        <x:v>statsmodels QuantReg</x:v>
      </x:c>
    </x:row>
    <x:row r="3">
      <x:c r="A3" t="str">
        <x:v>Quantile Regression tau=0.50</x:v>
      </x:c>
      <x:c r="B3" s="20" t="n">
        <x:v>0.5</x:v>
      </x:c>
      <x:c r="C3" t="n">
        <x:v>649</x:v>
      </x:c>
      <x:c r="D3" t="n">
        <x:v>6</x:v>
      </x:c>
      <x:c r="E3" s="22" t="n">
        <x:v>245.0751035743972</x:v>
      </x:c>
      <x:c r="F3" s="22" t="n">
        <x:v>778.5</x:v>
      </x:c>
      <x:c r="G3" s="22" t="n">
        <x:v>0.685195756487608</x:v>
      </x:c>
      <x:c r="H3" t="str">
        <x:v>statsmodels QuantReg</x:v>
      </x:c>
    </x:row>
    <x:row r="4">
      <x:c r="A4" t="str">
        <x:v>Quantile Regression tau=0.75</x:v>
      </x:c>
      <x:c r="B4" s="20" t="n">
        <x:v>0.75</x:v>
      </x:c>
      <x:c r="C4" t="n">
        <x:v>649</x:v>
      </x:c>
      <x:c r="D4" t="n">
        <x:v>6</x:v>
      </x:c>
      <x:c r="E4" s="22" t="n">
        <x:v>175.75002329246936</x:v>
      </x:c>
      <x:c r="F4" s="22" t="n">
        <x:v>617.75</x:v>
      </x:c>
      <x:c r="G4" s="22" t="n">
        <x:v>0.7154997599474393</x:v>
      </x:c>
      <x:c r="H4" t="str">
        <x:v>statsmodels QuantReg</x:v>
      </x:c>
    </x:row>
    <x:row r="5">
      <x:c r="A5" t="str">
        <x:v>OLS comparison</x:v>
      </x:c>
      <x:c r="B5" s="20" t="str"/>
      <x:c r="C5" t="n">
        <x:v>649</x:v>
      </x:c>
      <x:c r="D5" t="n">
        <x:v>6</x:v>
      </x:c>
      <x:c r="E5" s="22" t="str"/>
      <x:c r="F5" s="22" t="str"/>
      <x:c r="G5" s="22" t="n">
        <x:v>0.8506322461601578</x:v>
      </x:c>
      <x:c r="H5" t="str">
        <x:v>OLS mean regression</x:v>
      </x:c>
    </x:row>
  </x:sheetData>
  <x:pageMargins left="0.7" right="0.7" top="0.75" bottom="0.75" header="0.3" footer="0.3"/>
  <x:drawing xmlns:r="http://schemas.openxmlformats.org/officeDocument/2006/relationships" r:id="R820b113d12944f20"/>
  <x:tableParts count="1">
    <x:tablePart xmlns:r="http://schemas.openxmlformats.org/officeDocument/2006/relationships" r:id="Rb16fc6b9de1246e9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9.630000114440918" hidden="0" customWidth="1"/>
    <x:col min="2" max="2" width="8" hidden="0" customWidth="1"/>
    <x:col min="3" max="3" width="11.25" hidden="0" customWidth="1"/>
    <x:col min="4" max="4" width="14.130000114440918" hidden="0" customWidth="1"/>
    <x:col min="5" max="5" width="8.25" hidden="0" customWidth="1"/>
    <x:col min="6" max="6" width="8.5" hidden="0" customWidth="1"/>
    <x:col min="7" max="7" width="13.25" hidden="0" customWidth="1"/>
    <x:col min="8" max="8" width="13.25" hidden="0" customWidth="1"/>
  </x:cols>
  <x:sheetData>
    <x:row r="1">
      <x:c r="A1" s="15" t="str">
        <x:v>Quantile</x:v>
      </x:c>
      <x:c r="B1" s="15" t="str">
        <x:v>Term</x:v>
      </x:c>
      <x:c r="C1" s="15" t="str">
        <x:v>Coefficient</x:v>
      </x:c>
      <x:c r="D1" s="15" t="str">
        <x:v>Standard Error</x:v>
      </x:c>
      <x:c r="E1" s="15" t="str">
        <x:v>t value</x:v>
      </x:c>
      <x:c r="F1" s="15" t="str">
        <x:v>p value</x:v>
      </x:c>
      <x:c r="G1" s="15" t="str">
        <x:v>CI 95% Lower</x:v>
      </x:c>
      <x:c r="H1" s="15" t="str">
        <x:v>CI 95% Upper</x:v>
      </x:c>
    </x:row>
    <x:row r="2">
      <x:c r="A2" s="20" t="n">
        <x:v>0.25</x:v>
      </x:c>
      <x:c r="B2" t="str">
        <x:v>const</x:v>
      </x:c>
      <x:c r="C2" s="22" t="n">
        <x:v>-0.000001510926267656032</x:v>
      </x:c>
      <x:c r="D2" s="22" t="n">
        <x:v>0.33131194906038663</x:v>
      </x:c>
      <x:c r="E2" s="22" t="n">
        <x:v>-0.00000456043397149145</x:v>
      </x:c>
      <x:c r="F2" s="22" t="n">
        <x:v>0.9999963627168064</x:v>
      </x:c>
      <x:c r="G2" s="22" t="n">
        <x:v>-0.6505875103311517</x:v>
      </x:c>
      <x:c r="H2" s="22" t="n">
        <x:v>0.6505844884786164</x:v>
      </x:c>
    </x:row>
    <x:row r="3">
      <x:c r="A3" s="20" t="n">
        <x:v>0.25</x:v>
      </x:c>
      <x:c r="B3" t="str">
        <x:v>G1</x:v>
      </x:c>
      <x:c r="C3" s="22" t="n">
        <x:v>2.6690883814239896e-7</x:v>
      </x:c>
      <x:c r="D3" s="22" t="n">
        <x:v>0.015694053749596457</x:v>
      </x:c>
      <x:c r="E3" s="22" t="n">
        <x:v>0.000017007004206880712</x:v>
      </x:c>
      <x:c r="F3" s="22" t="n">
        <x:v>0.99998643565701</x:v>
      </x:c>
      <x:c r="G3" s="22" t="n">
        <x:v>-0.030817612350729977</x:v>
      </x:c>
      <x:c r="H3" s="22" t="n">
        <x:v>0.030818146168406262</x:v>
      </x:c>
    </x:row>
    <x:row r="4">
      <x:c r="A4" s="20" t="n">
        <x:v>0.25</x:v>
      </x:c>
      <x:c r="B4" t="str">
        <x:v>G2</x:v>
      </x:c>
      <x:c r="C4" s="22" t="n">
        <x:v>0.9999997366798752</x:v>
      </x:c>
      <x:c r="D4" s="22" t="n">
        <x:v>0.015422167778242454</x:v>
      </x:c>
      <x:c r="E4" s="22" t="n">
        <x:v>64.84171039110804</x:v>
      </x:c>
      <x:c r="F4" s="22" t="n">
        <x:v>5.3279113147436316e-284</x:v>
      </x:c>
      <x:c r="G4" s="22" t="n">
        <x:v>0.9697157506496311</x:v>
      </x:c>
      <x:c r="H4" s="22" t="n">
        <x:v>1.0302837227101191</x:v>
      </x:c>
    </x:row>
    <x:row r="5">
      <x:c r="A5" s="20" t="n">
        <x:v>0.25</x:v>
      </x:c>
      <x:c r="B5" t="str">
        <x:v>studytime</x:v>
      </x:c>
      <x:c r="C5" s="22" t="n">
        <x:v>1.0611788248127141e-7</x:v>
      </x:c>
      <x:c r="D5" s="22" t="n">
        <x:v>0.028817471935904292</x:v>
      </x:c>
      <x:c r="E5" s="22" t="n">
        <x:v>0.0000036824147072060443</x:v>
      </x:c>
      <x:c r="F5" s="22" t="n">
        <x:v>0.9999970630020717</x:v>
      </x:c>
      <x:c r="G5" s="22" t="n">
        <x:v>-0.05658778282760599</x:v>
      </x:c>
      <x:c r="H5" s="22" t="n">
        <x:v>0.05658799506337095</x:v>
      </x:c>
    </x:row>
    <x:row r="6">
      <x:c r="A6" s="20" t="n">
        <x:v>0.25</x:v>
      </x:c>
      <x:c r="B6" t="str">
        <x:v>failures</x:v>
      </x:c>
      <x:c r="C6" s="22" t="n">
        <x:v>-0.0000014199061695308046</x:v>
      </x:c>
      <x:c r="D6" s="22" t="n">
        <x:v>0.03947050616443619</x:v>
      </x:c>
      <x:c r="E6" s="22" t="n">
        <x:v>-0.0000359738525676717</x:v>
      </x:c>
      <x:c r="F6" s="22" t="n">
        <x:v>0.9999713081934429</x:v>
      </x:c>
      <x:c r="G6" s="22" t="n">
        <x:v>-0.07750830962998681</x:v>
      </x:c>
      <x:c r="H6" s="22" t="n">
        <x:v>0.07750546981764775</x:v>
      </x:c>
    </x:row>
    <x:row r="7">
      <x:c r="A7" s="20" t="n">
        <x:v>0.25</x:v>
      </x:c>
      <x:c r="B7" t="str">
        <x:v>absences</x:v>
      </x:c>
      <x:c r="C7" s="22" t="n">
        <x:v>1.7345719305339458e-8</x:v>
      </x:c>
      <x:c r="D7" s="22" t="n">
        <x:v>0.00475242391906677</x:v>
      </x:c>
      <x:c r="E7" s="22" t="n">
        <x:v>0.0000036498678570630592</x:v>
      </x:c>
      <x:c r="F7" s="22" t="n">
        <x:v>0.9999970889605905</x:v>
      </x:c>
      <x:c r="G7" s="22" t="n">
        <x:v>-0.009332155773150583</x:v>
      </x:c>
      <x:c r="H7" s="22" t="n">
        <x:v>0.009332190464589194</x:v>
      </x:c>
    </x:row>
    <x:row r="8">
      <x:c r="A8" s="20" t="n">
        <x:v>0.25</x:v>
      </x:c>
      <x:c r="B8" t="str">
        <x:v>age</x:v>
      </x:c>
      <x:c r="C8" s="22" t="n">
        <x:v>8.31696524983272e-8</x:v>
      </x:c>
      <x:c r="D8" s="22" t="n">
        <x:v>0.01916919017015928</x:v>
      </x:c>
      <x:c r="E8" s="22" t="n">
        <x:v>0.000004338714977526676</x:v>
      </x:c>
      <x:c r="F8" s="22" t="n">
        <x:v>0.9999965395540932</x:v>
      </x:c>
      <x:c r="G8" s="22" t="n">
        <x:v>-0.03764180321568366</x:v>
      </x:c>
      <x:c r="H8" s="22" t="n">
        <x:v>0.03764196955498866</x:v>
      </x:c>
    </x:row>
    <x:row r="9">
      <x:c r="A9" s="20" t="n">
        <x:v>0.5</x:v>
      </x:c>
      <x:c r="B9" t="str">
        <x:v>const</x:v>
      </x:c>
      <x:c r="C9" s="22" t="n">
        <x:v>-1.3024775789622254</x:v>
      </x:c>
      <x:c r="D9" s="22" t="n">
        <x:v>0.6369624533453873</x:v>
      </x:c>
      <x:c r="E9" s="22" t="n">
        <x:v>-2.0448263035309058</x:v>
      </x:c>
      <x:c r="F9" s="22" t="n">
        <x:v>0.04127924904885844</x:v>
      </x:c>
      <x:c r="G9" s="22" t="n">
        <x:v>-2.5532590719580153</x:v>
      </x:c>
      <x:c r="H9" s="22" t="n">
        <x:v>-0.05169608596643527</x:v>
      </x:c>
    </x:row>
    <x:row r="10">
      <x:c r="A10" s="20" t="n">
        <x:v>0.5</x:v>
      </x:c>
      <x:c r="B10" t="str">
        <x:v>G1</x:v>
      </x:c>
      <x:c r="C10" s="22" t="n">
        <x:v>0.17283928851313135</x:v>
      </x:c>
      <x:c r="D10" s="22" t="n">
        <x:v>0.030559216795132415</x:v>
      </x:c>
      <x:c r="E10" s="22" t="n">
        <x:v>5.655880832019943</x:v>
      </x:c>
      <x:c r="F10" s="22" t="n">
        <x:v>2.3356527248465568e-8</x:v>
      </x:c>
      <x:c r="G10" s="22" t="n">
        <x:v>0.11283119446135886</x:v>
      </x:c>
      <x:c r="H10" s="22" t="n">
        <x:v>0.23284738256490384</x:v>
      </x:c>
    </x:row>
    <x:row r="11">
      <x:c r="A11" s="20" t="n">
        <x:v>0.5</x:v>
      </x:c>
      <x:c r="B11" t="str">
        <x:v>G2</x:v>
      </x:c>
      <x:c r="C11" s="22" t="n">
        <x:v>0.7880662676936367</x:v>
      </x:c>
      <x:c r="D11" s="22" t="n">
        <x:v>0.028572494155710556</x:v>
      </x:c>
      <x:c r="E11" s="22" t="n">
        <x:v>27.58129071263218</x:v>
      </x:c>
      <x:c r="F11" s="22" t="n">
        <x:v>4.683922003960665e-111</x:v>
      </x:c>
      <x:c r="G11" s="22" t="n">
        <x:v>0.7319594332782108</x:v>
      </x:c>
      <x:c r="H11" s="22" t="n">
        <x:v>0.8441731021090627</x:v>
      </x:c>
    </x:row>
    <x:row r="12">
      <x:c r="A12" s="20" t="n">
        <x:v>0.5</x:v>
      </x:c>
      <x:c r="B12" t="str">
        <x:v>studytime</x:v>
      </x:c>
      <x:c r="C12" s="22" t="n">
        <x:v>0.022633268508741367</x:v>
      </x:c>
      <x:c r="D12" s="22" t="n">
        <x:v>0.05175505499820488</x:v>
      </x:c>
      <x:c r="E12" s="22" t="n">
        <x:v>0.4373151281459637</x:v>
      </x:c>
      <x:c r="F12" s="22" t="n">
        <x:v>0.6620298917608205</x:v>
      </x:c>
      <x:c r="G12" s="22" t="n">
        <x:v>-0.07899637170120104</x:v>
      </x:c>
      <x:c r="H12" s="22" t="n">
        <x:v>0.12426290871868377</x:v>
      </x:c>
    </x:row>
    <x:row r="13">
      <x:c r="A13" s="20" t="n">
        <x:v>0.5</x:v>
      </x:c>
      <x:c r="B13" t="str">
        <x:v>failures</x:v>
      </x:c>
      <x:c r="C13" s="22" t="n">
        <x:v>-0.2016460414439507</x:v>
      </x:c>
      <x:c r="D13" s="22" t="n">
        <x:v>0.07928830549513766</x:v>
      </x:c>
      <x:c r="E13" s="22" t="n">
        <x:v>-2.5432002889293255</x:v>
      </x:c>
      <x:c r="F13" s="22" t="n">
        <x:v>0.011217709064582068</x:v>
      </x:c>
      <x:c r="G13" s="22" t="n">
        <x:v>-0.3573417886633543</x:v>
      </x:c>
      <x:c r="H13" s="22" t="n">
        <x:v>-0.04595029422454708</x:v>
      </x:c>
    </x:row>
    <x:row r="14">
      <x:c r="A14" s="20" t="n">
        <x:v>0.5</x:v>
      </x:c>
      <x:c r="B14" t="str">
        <x:v>absences</x:v>
      </x:c>
      <x:c r="C14" s="22" t="n">
        <x:v>0.0061730078933806</x:v>
      </x:c>
      <x:c r="D14" s="22" t="n">
        <x:v>0.00908173209804489</x:v>
      </x:c>
      <x:c r="E14" s="22" t="n">
        <x:v>0.6797170216802059</x:v>
      </x:c>
      <x:c r="F14" s="22" t="n">
        <x:v>0.49692866055393503</x:v>
      </x:c>
      <x:c r="G14" s="22" t="n">
        <x:v>-0.011660480364711307</x:v>
      </x:c>
      <x:c r="H14" s="22" t="n">
        <x:v>0.024006496151472507</x:v>
      </x:c>
    </x:row>
    <x:row r="15">
      <x:c r="A15" s="20" t="n">
        <x:v>0.5</x:v>
      </x:c>
      <x:c r="B15" t="str">
        <x:v>age</x:v>
      </x:c>
      <x:c r="C15" s="22" t="n">
        <x:v>0.12551475463817496</x:v>
      </x:c>
      <x:c r="D15" s="22" t="n">
        <x:v>0.03630937977375474</x:v>
      </x:c>
      <x:c r="E15" s="22" t="n">
        <x:v>3.456813512658785</x:v>
      </x:c>
      <x:c r="F15" s="22" t="n">
        <x:v>0.0005826807234770387</x:v>
      </x:c>
      <x:c r="G15" s="22" t="n">
        <x:v>0.054215261230606465</x:v>
      </x:c>
      <x:c r="H15" s="22" t="n">
        <x:v>0.19681424804574346</x:v>
      </x:c>
    </x:row>
    <x:row r="16">
      <x:c r="A16" s="20" t="n">
        <x:v>0.75</x:v>
      </x:c>
      <x:c r="B16" t="str">
        <x:v>const</x:v>
      </x:c>
      <x:c r="C16" s="22" t="n">
        <x:v>0.9999975502469169</x:v>
      </x:c>
      <x:c r="D16" s="22" t="n">
        <x:v>0.3824323945123791</x:v>
      </x:c>
      <x:c r="E16" s="22" t="n">
        <x:v>2.614834842958231</x:v>
      </x:c>
      <x:c r="F16" s="22" t="n">
        <x:v>0.009136651602864228</x:v>
      </x:c>
      <x:c r="G16" s="22" t="n">
        <x:v>0.24902807180142172</x:v>
      </x:c>
      <x:c r="H16" s="22" t="n">
        <x:v>1.7509670286924122</x:v>
      </x:c>
    </x:row>
    <x:row r="17">
      <x:c r="A17" s="20" t="n">
        <x:v>0.75</x:v>
      </x:c>
      <x:c r="B17" t="str">
        <x:v>G1</x:v>
      </x:c>
      <x:c r="C17" s="22" t="n">
        <x:v>3.109676072199363e-7</x:v>
      </x:c>
      <x:c r="D17" s="22" t="n">
        <x:v>0.016354250524020602</x:v>
      </x:c>
      <x:c r="E17" s="22" t="n">
        <x:v>0.000019014482306186825</x:v>
      </x:c>
      <x:c r="F17" s="22" t="n">
        <x:v>0.9999848345448358</x:v>
      </x:c>
      <x:c r="G17" s="22" t="n">
        <x:v>-0.03211397423056569</x:v>
      </x:c>
      <x:c r="H17" s="22" t="n">
        <x:v>0.03211459616578013</x:v>
      </x:c>
    </x:row>
    <x:row r="18">
      <x:c r="A18" s="20" t="n">
        <x:v>0.75</x:v>
      </x:c>
      <x:c r="B18" t="str">
        <x:v>G2</x:v>
      </x:c>
      <x:c r="C18" s="22" t="n">
        <x:v>0.9999996288511284</x:v>
      </x:c>
      <x:c r="D18" s="22" t="n">
        <x:v>0.014005937249459848</x:v>
      </x:c>
      <x:c r="E18" s="22" t="n">
        <x:v>71.39826568119847</x:v>
      </x:c>
      <x:c r="F18" s="22" t="n">
        <x:v>1.3762238145423109e-307</x:v>
      </x:c>
      <x:c r="G18" s="22" t="n">
        <x:v>0.9724966465141373</x:v>
      </x:c>
      <x:c r="H18" s="22" t="n">
        <x:v>1.0275026111881196</x:v>
      </x:c>
    </x:row>
    <x:row r="19">
      <x:c r="A19" s="20" t="n">
        <x:v>0.75</x:v>
      </x:c>
      <x:c r="B19" t="str">
        <x:v>studytime</x:v>
      </x:c>
      <x:c r="C19" s="22" t="n">
        <x:v>9.662137756549782e-9</x:v>
      </x:c>
      <x:c r="D19" s="22" t="n">
        <x:v>0.029989653467434936</x:v>
      </x:c>
      <x:c r="E19" s="22" t="n">
        <x:v>3.221823742325556e-7</x:v>
      </x:c>
      <x:c r="F19" s="22" t="n">
        <x:v>0.9999997430357412</x:v>
      </x:c>
      <x:c r="G19" s="22" t="n">
        <x:v>-0.058889652265996184</x:v>
      </x:c>
      <x:c r="H19" s="22" t="n">
        <x:v>0.0588896715902717</x:v>
      </x:c>
    </x:row>
    <x:row r="20">
      <x:c r="A20" s="20" t="n">
        <x:v>0.75</x:v>
      </x:c>
      <x:c r="B20" t="str">
        <x:v>failures</x:v>
      </x:c>
      <x:c r="C20" s="22" t="n">
        <x:v>-1.614108526837299e-7</x:v>
      </x:c>
      <x:c r="D20" s="22" t="n">
        <x:v>0.05396727917705811</x:v>
      </x:c>
      <x:c r="E20" s="22" t="n">
        <x:v>-0.000002990902175263763</x:v>
      </x:c>
      <x:c r="F20" s="22" t="n">
        <x:v>0.9999976145344316</x:v>
      </x:c>
      <x:c r="G20" s="22" t="n">
        <x:v>-0.10597387095602016</x:v>
      </x:c>
      <x:c r="H20" s="22" t="n">
        <x:v>0.1059735481343148</x:v>
      </x:c>
    </x:row>
    <x:row r="21">
      <x:c r="A21" s="20" t="n">
        <x:v>0.75</x:v>
      </x:c>
      <x:c r="B21" t="str">
        <x:v>absences</x:v>
      </x:c>
      <x:c r="C21" s="22" t="n">
        <x:v>-4.421932153775288e-9</x:v>
      </x:c>
      <x:c r="D21" s="22" t="n">
        <x:v>0.005842782738064933</x:v>
      </x:c>
      <x:c r="E21" s="22" t="n">
        <x:v>-7.568195416487083e-7</x:v>
      </x:c>
      <x:c r="F21" s="22" t="n">
        <x:v>0.9999993963804724</x:v>
      </x:c>
      <x:c r="G21" s="22" t="n">
        <x:v>-0.011473278047377963</x:v>
      </x:c>
      <x:c r="H21" s="22" t="n">
        <x:v>0.011473269203513655</x:v>
      </x:c>
    </x:row>
    <x:row r="22">
      <x:c r="A22" s="20" t="n">
        <x:v>0.75</x:v>
      </x:c>
      <x:c r="B22" t="str">
        <x:v>age</x:v>
      </x:c>
      <x:c r="C22" s="22" t="n">
        <x:v>1.7462616597185843e-7</x:v>
      </x:c>
      <x:c r="D22" s="22" t="n">
        <x:v>0.021961011193282105</x:v>
      </x:c>
      <x:c r="E22" s="22" t="n">
        <x:v>0.000007951645051083839</x:v>
      </x:c>
      <x:c r="F22" s="22" t="n">
        <x:v>0.9999936579752966</x:v>
      </x:c>
      <x:c r="G22" s="22" t="n">
        <x:v>-0.0431239156930732</x:v>
      </x:c>
      <x:c r="H22" s="22" t="n">
        <x:v>0.043124264945405145</x:v>
      </x:c>
    </x:row>
  </x:sheetData>
  <x:pageMargins left="0.7" right="0.7" top="0.75" bottom="0.75" header="0.3" footer="0.3"/>
  <x:tableParts count="1">
    <x:tablePart xmlns:r="http://schemas.openxmlformats.org/officeDocument/2006/relationships" r:id="Rb8bc5032009c4c56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61.380001068115234" hidden="0" customWidth="1"/>
    <x:col min="2" max="2" width="6.630000114440918" hidden="0" customWidth="1"/>
    <x:col min="3" max="3" width="18" hidden="0" customWidth="1"/>
    <x:col min="4" max="4" width="9.5" hidden="0" customWidth="1"/>
    <x:col min="5" max="5" width="17.25" hidden="0" customWidth="1"/>
    <x:col min="6" max="6" width="6.630000114440918" hidden="0" customWidth="1"/>
  </x:cols>
  <x:sheetData>
    <x:row r="1">
      <x:c r="A1" s="4" t="str">
        <x:v>Prediction Calculator - Median Quantile Regression (tau = 0.50)</x:v>
      </x:c>
    </x:row>
    <x:row r="3">
      <x:c r="A3" s="15" t="str">
        <x:v>Input Variable</x:v>
      </x:c>
      <x:c r="B3" s="15" t="str">
        <x:v>Value</x:v>
      </x:c>
      <x:c r="C3" s="15" t="str">
        <x:v>Median Tau Coefficient</x:v>
      </x:c>
      <x:c r="D3" s="15" t="str">
        <x:v>Component</x:v>
      </x:c>
      <x:c r="E3" s="15" t="str">
        <x:v>Formula</x:v>
      </x:c>
      <x:c r="F3" s="15" t="str">
        <x:v>Result</x:v>
      </x:c>
    </x:row>
    <x:row r="4">
      <x:c r="A4" t="str">
        <x:v>Intercept</x:v>
      </x:c>
      <x:c r="B4" s="22" t="n">
        <x:v>1</x:v>
      </x:c>
      <x:c r="C4" s="22" t="n">
        <x:v>-1.3024775789622254</x:v>
      </x:c>
      <x:c r="D4" t="str">
        <x:f>A4</x:f>
        <x:v>Intercept</x:v>
      </x:c>
      <x:c r="E4" t="n">
        <x:f>B4*C4</x:f>
        <x:v>-1.3024775789622254</x:v>
      </x:c>
      <x:c r="F4" s="22" t="n">
        <x:f>B4*C4</x:f>
        <x:v>-1.3024775789622254</x:v>
      </x:c>
    </x:row>
    <x:row r="5">
      <x:c r="A5" t="str">
        <x:v>G1</x:v>
      </x:c>
      <x:c r="B5" s="22" t="n">
        <x:v>11.399075500770415</x:v>
      </x:c>
      <x:c r="C5" s="22" t="n">
        <x:v>0.17283928851313135</x:v>
      </x:c>
      <x:c r="D5" t="str">
        <x:f>A5</x:f>
        <x:v>G1</x:v>
      </x:c>
      <x:c r="E5" t="n">
        <x:f>B5*C5</x:f>
        <x:v>1.970208099260625</x:v>
      </x:c>
      <x:c r="F5" s="22" t="n">
        <x:f>B5*C5</x:f>
        <x:v>1.970208099260625</x:v>
      </x:c>
    </x:row>
    <x:row r="6">
      <x:c r="A6" t="str">
        <x:v>G2</x:v>
      </x:c>
      <x:c r="B6" s="22" t="n">
        <x:v>11.570107858243452</x:v>
      </x:c>
      <x:c r="C6" s="22" t="n">
        <x:v>0.7880662676936367</x:v>
      </x:c>
      <x:c r="D6" t="str">
        <x:f>A6</x:f>
        <x:v>G2</x:v>
      </x:c>
      <x:c r="E6" t="n">
        <x:f>B6*C6</x:f>
        <x:v>9.118011716658733</x:v>
      </x:c>
      <x:c r="F6" s="22" t="n">
        <x:f>B6*C6</x:f>
        <x:v>9.118011716658733</x:v>
      </x:c>
    </x:row>
    <x:row r="7">
      <x:c r="A7" t="str">
        <x:v>studytime</x:v>
      </x:c>
      <x:c r="B7" s="22" t="n">
        <x:v>1.9306625577812018</x:v>
      </x:c>
      <x:c r="C7" s="22" t="n">
        <x:v>0.022633268508741367</x:v>
      </x:c>
      <x:c r="D7" t="str">
        <x:f>A7</x:f>
        <x:v>studytime</x:v>
      </x:c>
      <x:c r="E7" t="n">
        <x:f>B7*C7</x:f>
        <x:v>0.043697204070035335</x:v>
      </x:c>
      <x:c r="F7" s="22" t="n">
        <x:f>B7*C7</x:f>
        <x:v>0.043697204070035335</x:v>
      </x:c>
    </x:row>
    <x:row r="8">
      <x:c r="A8" t="str">
        <x:v>failures</x:v>
      </x:c>
      <x:c r="B8" s="22" t="n">
        <x:v>0.2218798151001541</x:v>
      </x:c>
      <x:c r="C8" s="22" t="n">
        <x:v>-0.2016460414439507</x:v>
      </x:c>
      <x:c r="D8" t="str">
        <x:f>A8</x:f>
        <x:v>failures</x:v>
      </x:c>
      <x:c r="E8" t="n">
        <x:f>B8*C8</x:f>
        <x:v>-0.04474118639126179</x:v>
      </x:c>
      <x:c r="F8" s="22" t="n">
        <x:f>B8*C8</x:f>
        <x:v>-0.04474118639126179</x:v>
      </x:c>
    </x:row>
    <x:row r="9">
      <x:c r="A9" t="str">
        <x:v>absences</x:v>
      </x:c>
      <x:c r="B9" s="22" t="n">
        <x:v>3.6594761171032357</x:v>
      </x:c>
      <x:c r="C9" s="22" t="n">
        <x:v>0.0061730078933806</x:v>
      </x:c>
      <x:c r="D9" t="str">
        <x:f>A9</x:f>
        <x:v>absences</x:v>
      </x:c>
      <x:c r="E9" t="n">
        <x:f>B9*C9</x:f>
        <x:v>0.022589974956516063</x:v>
      </x:c>
      <x:c r="F9" s="22" t="n">
        <x:f>B9*C9</x:f>
        <x:v>0.022589974956516063</x:v>
      </x:c>
    </x:row>
    <x:row r="10">
      <x:c r="A10" t="str">
        <x:v>age</x:v>
      </x:c>
      <x:c r="B10" s="22" t="n">
        <x:v>16.7442218798151</x:v>
      </x:c>
      <x:c r="C10" s="22" t="n">
        <x:v>0.12551475463817496</x:v>
      </x:c>
      <x:c r="D10" t="str">
        <x:f>A10</x:f>
        <x:v>age</x:v>
      </x:c>
      <x:c r="E10" t="n">
        <x:f>B10*C10</x:f>
        <x:v>2.101646900852153</x:v>
      </x:c>
      <x:c r="F10" s="22" t="n">
        <x:f>B10*C10</x:f>
        <x:v>2.101646900852153</x:v>
      </x:c>
    </x:row>
    <x:row r="11">
      <x:c r="B11" s="22"/>
      <x:c r="C11" s="22"/>
      <x:c r="F11" s="22"/>
    </x:row>
    <x:row r="12">
      <x:c r="B12" s="22"/>
      <x:c r="C12" s="22"/>
      <x:c r="E12" s="9" t="str">
        <x:v>Predicted median</x:v>
      </x:c>
      <x:c r="F12" s="22" t="n">
        <x:f>SUM(F4:F10)</x:f>
        <x:v>11.908935130444576</x:v>
      </x:c>
    </x:row>
    <x:row r="13">
      <x:c r="B13" s="22"/>
      <x:c r="C13" s="22"/>
      <x:c r="E13" s="9" t="str">
        <x:v>Observed G3 example</x:v>
      </x:c>
      <x:c r="F13" s="22" t="n">
        <x:v>11</x:v>
      </x:c>
    </x:row>
    <x:row r="14">
      <x:c r="B14" s="22"/>
      <x:c r="C14" s="22"/>
      <x:c r="E14" s="9" t="str">
        <x:v>Residual</x:v>
      </x:c>
      <x:c r="F14" s="22" t="n">
        <x:f>F13-F12</x:f>
        <x:v>-0.9089351304445756</x:v>
      </x:c>
    </x:row>
    <x:row r="15">
      <x:c r="B15" s="22"/>
      <x:c r="C15" s="22"/>
      <x:c r="E15" s="9" t="str">
        <x:v>Pinball loss tau .50</x:v>
      </x:c>
      <x:c r="F15" s="22" t="n">
        <x:f>IF(F14&gt;=0,0.5*F14,(0.5-1)*F14)</x:f>
        <x:v>0.4544675652222878</x:v>
      </x:c>
    </x:row>
    <x:row r="16">
      <x:c r="B16" s="22"/>
      <x:c r="C16" s="22"/>
      <x:c r="F16" s="22"/>
    </x:row>
    <x:row r="17">
      <x:c r="B17" s="22"/>
      <x:c r="C17" s="22"/>
      <x:c r="F17" s="22"/>
    </x:row>
    <x:row r="18">
      <x:c r="B18" s="22"/>
      <x:c r="C18" s="22"/>
      <x:c r="F18" s="22"/>
    </x:row>
    <x:row r="19">
      <x:c r="B19" s="22"/>
      <x:c r="C19" s="22"/>
      <x:c r="F19" s="22"/>
    </x:row>
    <x:row r="20">
      <x:c r="B20" s="22"/>
      <x:c r="C20" s="22"/>
      <x:c r="F20" s="22"/>
    </x:row>
    <x:row r="21">
      <x:c r="F21" s="22"/>
    </x:row>
    <x:row r="22">
      <x:c r="F22" s="22"/>
    </x:row>
    <x:row r="23">
      <x:c r="F23" s="22"/>
    </x:row>
    <x:row r="24">
      <x:c r="F24" s="22"/>
    </x:row>
    <x:row r="25">
      <x:c r="F25" s="22"/>
    </x:row>
    <x:row r="26">
      <x:c r="F26" s="22"/>
    </x:row>
    <x:row r="27">
      <x:c r="F27" s="22"/>
    </x:row>
    <x:row r="28">
      <x:c r="F28" s="22"/>
    </x:row>
    <x:row r="29">
      <x:c r="F29" s="22"/>
    </x:row>
    <x:row r="30">
      <x:c r="F30" s="22"/>
    </x:row>
  </x:sheetData>
  <x:mergeCells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6.630000114440918" hidden="0" customWidth="1"/>
    <x:col min="2" max="2" width="6.630000114440918" hidden="0" customWidth="1"/>
    <x:col min="3" max="3" width="6.630000114440918" hidden="0" customWidth="1"/>
    <x:col min="4" max="4" width="10.75" hidden="0" customWidth="1"/>
    <x:col min="5" max="5" width="8.630000114440918" hidden="0" customWidth="1"/>
    <x:col min="6" max="6" width="10" hidden="0" customWidth="1"/>
    <x:col min="7" max="7" width="6.630000114440918" hidden="0" customWidth="1"/>
    <x:col min="8" max="8" width="10.380000114440918" hidden="0" customWidth="1"/>
    <x:col min="9" max="9" width="13.25" hidden="0" customWidth="1"/>
    <x:col min="10" max="10" width="10" hidden="0" customWidth="1"/>
    <x:col min="11" max="11" width="10.380000114440918" hidden="0" customWidth="1"/>
    <x:col min="12" max="12" width="13.25" hidden="0" customWidth="1"/>
    <x:col min="13" max="13" width="10" hidden="0" customWidth="1"/>
    <x:col min="14" max="14" width="10.380000114440918" hidden="0" customWidth="1"/>
    <x:col min="15" max="15" width="13.25" hidden="0" customWidth="1"/>
    <x:col min="16" max="16" width="10" hidden="0" customWidth="1"/>
  </x:cols>
  <x:sheetData>
    <x:row r="1">
      <x:c r="A1" s="15" t="str">
        <x:v>G3</x:v>
      </x:c>
      <x:c r="B1" s="15" t="str">
        <x:v>G1</x:v>
      </x:c>
      <x:c r="C1" s="15" t="str">
        <x:v>G2</x:v>
      </x:c>
      <x:c r="D1" s="15" t="str">
        <x:v>studytime</x:v>
      </x:c>
      <x:c r="E1" s="15" t="str">
        <x:v>failures</x:v>
      </x:c>
      <x:c r="F1" s="15" t="str">
        <x:v>absences</x:v>
      </x:c>
      <x:c r="G1" s="15" t="str">
        <x:v>age</x:v>
      </x:c>
      <x:c r="H1" s="15" t="str">
        <x:v>Pred_q25</x:v>
      </x:c>
      <x:c r="I1" s="15" t="str">
        <x:v>Residual_q25</x:v>
      </x:c>
      <x:c r="J1" s="15" t="str">
        <x:v>Loss_q25</x:v>
      </x:c>
      <x:c r="K1" s="15" t="str">
        <x:v>Pred_q50</x:v>
      </x:c>
      <x:c r="L1" s="15" t="str">
        <x:v>Residual_q50</x:v>
      </x:c>
      <x:c r="M1" s="15" t="str">
        <x:v>Loss_q50</x:v>
      </x:c>
      <x:c r="N1" s="15" t="str">
        <x:v>Pred_q75</x:v>
      </x:c>
      <x:c r="O1" s="15" t="str">
        <x:v>Residual_q75</x:v>
      </x:c>
      <x:c r="P1" s="15" t="str">
        <x:v>Loss_q75</x:v>
      </x:c>
    </x:row>
    <x:row r="2">
      <x:c r="A2" s="22" t="n">
        <x:v>11</x:v>
      </x:c>
      <x:c r="B2" s="22" t="n">
        <x:v>0</x:v>
      </x:c>
      <x:c r="C2" s="22" t="n">
        <x:v>11</x:v>
      </x:c>
      <x:c r="D2" s="22" t="n">
        <x:v>2</x:v>
      </x:c>
      <x:c r="E2" s="22" t="n">
        <x:v>0</x:v>
      </x:c>
      <x:c r="F2" s="22" t="n">
        <x:v>4</x:v>
      </x:c>
      <x:c r="G2" s="22" t="n">
        <x:v>18</x:v>
      </x:c>
      <x:c r="H2" s="22" t="n">
        <x:f>Coefficients!$C$2+B2*Coefficients!$C$3+C2*Coefficients!$C$4+D2*Coefficients!$C$5+E2*Coefficients!$C$6+F2*Coefficients!$C$7+G2*Coefficients!$C$8</x:f>
        <x:v>10.999997371224747</x:v>
      </x:c>
      <x:c r="I2" s="22" t="n">
        <x:f>A2-H2</x:f>
        <x:v>0.0000026287752525888664</x:v>
      </x:c>
      <x:c r="J2" s="22" t="n">
        <x:f>IF(I2&gt;=0,0.25*I2,(0.25-1)*I2)</x:f>
        <x:v>6.571938131472166e-7</x:v>
      </x:c>
      <x:c r="K2" s="22" t="n">
        <x:f>Coefficients!$C$9+B2*Coefficients!$C$10+C2*Coefficients!$C$11+D2*Coefficients!$C$12+E2*Coefficients!$C$13+F2*Coefficients!$C$14+G2*Coefficients!$C$15</x:f>
        <x:v>9.695475517745933</x:v>
      </x:c>
      <x:c r="L2" s="22" t="n">
        <x:f>A2-K2</x:f>
        <x:v>1.3045244822540667</x:v>
      </x:c>
      <x:c r="M2" s="22" t="n">
        <x:f>IF(L2&gt;=0,0.5*L2,(0.5-1)*L2)</x:f>
        <x:v>0.6522622411270333</x:v>
      </x:c>
      <x:c r="N2" s="22" t="n">
        <x:f>Coefficients!$C$16+B2*Coefficients!$C$17+C2*Coefficients!$C$18+D2*Coefficients!$C$19+E2*Coefficients!$C$20+F2*Coefficients!$C$21+G2*Coefficients!$C$22</x:f>
        <x:v>11.999996612516863</x:v>
      </x:c>
      <x:c r="O2" s="22" t="n">
        <x:f>A2-N2</x:f>
        <x:v>-0.9999966125168633</x:v>
      </x:c>
      <x:c r="P2" s="22" t="n">
        <x:f>IF(O2&gt;=0,0.75*O2,(0.75-1)*O2)</x:f>
        <x:v>0.24999915312921583</x:v>
      </x:c>
    </x:row>
    <x:row r="3">
      <x:c r="A3" s="22" t="n">
        <x:v>11</x:v>
      </x:c>
      <x:c r="B3" s="22" t="n">
        <x:v>9</x:v>
      </x:c>
      <x:c r="C3" s="22" t="n">
        <x:v>11</x:v>
      </x:c>
      <x:c r="D3" s="22" t="n">
        <x:v>2</x:v>
      </x:c>
      <x:c r="E3" s="22" t="n">
        <x:v>0</x:v>
      </x:c>
      <x:c r="F3" s="22" t="n">
        <x:v>2</x:v>
      </x:c>
      <x:c r="G3" s="22" t="n">
        <x:v>17</x:v>
      </x:c>
      <x:c r="H3" s="22" t="n">
        <x:f>Coefficients!$C$2+B3*Coefficients!$C$3+C3*Coefficients!$C$4+D3*Coefficients!$C$5+E3*Coefficients!$C$6+F3*Coefficients!$C$7+G3*Coefficients!$C$8</x:f>
        <x:v>10.9999996555432</x:v>
      </x:c>
      <x:c r="I3" s="22" t="n">
        <x:f>A3-H3</x:f>
        <x:v>3.44456800860371e-7</x:v>
      </x:c>
      <x:c r="J3" s="22" t="n">
        <x:f>IF(I3&gt;=0,0.25*I3,(0.25-1)*I3)</x:f>
        <x:v>8.611420021509275e-8</x:v>
      </x:c>
      <x:c r="K3" s="22" t="n">
        <x:f>Coefficients!$C$9+B3*Coefficients!$C$10+C3*Coefficients!$C$11+D3*Coefficients!$C$12+E3*Coefficients!$C$13+F3*Coefficients!$C$14+G3*Coefficients!$C$15</x:f>
        <x:v>11.11316834393918</x:v>
      </x:c>
      <x:c r="L3" s="22" t="n">
        <x:f>A3-K3</x:f>
        <x:v>-0.1131683439391793</x:v>
      </x:c>
      <x:c r="M3" s="22" t="n">
        <x:f>IF(L3&gt;=0,0.5*L3,(0.5-1)*L3)</x:f>
        <x:v>0.05658417196958965</x:v>
      </x:c>
      <x:c r="N3" s="22" t="n">
        <x:f>Coefficients!$C$16+B3*Coefficients!$C$17+C3*Coefficients!$C$18+D3*Coefficients!$C$19+E3*Coefficients!$C$20+F3*Coefficients!$C$21+G3*Coefficients!$C$22</x:f>
        <x:v>11.999999245443027</x:v>
      </x:c>
      <x:c r="O3" s="22" t="n">
        <x:f>A3-N3</x:f>
        <x:v>-0.9999992454430267</x:v>
      </x:c>
      <x:c r="P3" s="22" t="n">
        <x:f>IF(O3&gt;=0,0.75*O3,(0.75-1)*O3)</x:f>
        <x:v>0.24999981136075666</x:v>
      </x:c>
    </x:row>
    <x:row r="4">
      <x:c r="A4" s="22" t="n">
        <x:v>12</x:v>
      </x:c>
      <x:c r="B4" s="22" t="n">
        <x:v>12</x:v>
      </x:c>
      <x:c r="C4" s="22" t="n">
        <x:v>13</x:v>
      </x:c>
      <x:c r="D4" s="22" t="n">
        <x:v>2</x:v>
      </x:c>
      <x:c r="E4" s="22" t="n">
        <x:v>0</x:v>
      </x:c>
      <x:c r="F4" s="22" t="n">
        <x:v>6</x:v>
      </x:c>
      <x:c r="G4" s="22" t="n">
        <x:v>15</x:v>
      </x:c>
      <x:c r="H4" s="22" t="n">
        <x:f>Coefficients!$C$2+B4*Coefficients!$C$3+C4*Coefficients!$C$4+D4*Coefficients!$C$5+E4*Coefficients!$C$6+F4*Coefficients!$C$7+G4*Coefficients!$C$8</x:f>
        <x:v>12.999999832673035</x:v>
      </x:c>
      <x:c r="I4" s="22" t="n">
        <x:f>A4-H4</x:f>
        <x:v>-0.9999998326730353</x:v>
      </x:c>
      <x:c r="J4" s="22" t="n">
        <x:f>IF(I4&gt;=0,0.25*I4,(0.25-1)*I4)</x:f>
        <x:v>0.7499998745047765</x:v>
      </x:c>
      <x:c r="K4" s="22" t="n">
        <x:f>Coefficients!$C$9+B4*Coefficients!$C$10+C4*Coefficients!$C$11+D4*Coefficients!$C$12+E4*Coefficients!$C$13+F4*Coefficients!$C$14+G4*Coefficients!$C$15</x:f>
        <x:v>12.98148126716302</x:v>
      </x:c>
      <x:c r="L4" s="22" t="n">
        <x:f>A4-K4</x:f>
        <x:v>-0.9814812671630193</x:v>
      </x:c>
      <x:c r="M4" s="22" t="n">
        <x:f>IF(L4&gt;=0,0.5*L4,(0.5-1)*L4)</x:f>
        <x:v>0.49074063358150966</x:v>
      </x:c>
      <x:c r="N4" s="22" t="n">
        <x:f>Coefficients!$C$16+B4*Coefficients!$C$17+C4*Coefficients!$C$18+D4*Coefficients!$C$19+E4*Coefficients!$C$20+F4*Coefficients!$C$21+G4*Coefficients!$C$22</x:f>
        <x:v>13.999999069108044</x:v>
      </x:c>
      <x:c r="O4" s="22" t="n">
        <x:f>A4-N4</x:f>
        <x:v>-1.9999990691080445</x:v>
      </x:c>
      <x:c r="P4" s="22" t="n">
        <x:f>IF(O4&gt;=0,0.75*O4,(0.75-1)*O4)</x:f>
        <x:v>0.4999997672770111</x:v>
      </x:c>
    </x:row>
    <x:row r="5">
      <x:c r="A5" s="22" t="n">
        <x:v>14</x:v>
      </x:c>
      <x:c r="B5" s="22" t="n">
        <x:v>14</x:v>
      </x:c>
      <x:c r="C5" s="22" t="n">
        <x:v>14</x:v>
      </x:c>
      <x:c r="D5" s="22" t="n">
        <x:v>3</x:v>
      </x:c>
      <x:c r="E5" s="22" t="n">
        <x:v>0</x:v>
      </x:c>
      <x:c r="F5" s="22" t="n">
        <x:v>0</x:v>
      </x:c>
      <x:c r="G5" s="22" t="n">
        <x:v>15</x:v>
      </x:c>
      <x:c r="H5" s="22" t="n">
        <x:f>Coefficients!$C$2+B5*Coefficients!$C$3+C5*Coefficients!$C$4+D5*Coefficients!$C$5+E5*Coefficients!$C$6+F5*Coefficients!$C$7+G5*Coefficients!$C$8</x:f>
        <x:v>14.000000105214154</x:v>
      </x:c>
      <x:c r="I5" s="22" t="n">
        <x:f>A5-H5</x:f>
        <x:v>-1.0521415383379917e-7</x:v>
      </x:c>
      <x:c r="J5" s="22" t="n">
        <x:f>IF(I5&gt;=0,0.25*I5,(0.25-1)*I5)</x:f>
        <x:v>7.891061537534938e-8</x:v>
      </x:c>
      <x:c r="K5" s="22" t="n">
        <x:f>Coefficients!$C$9+B5*Coefficients!$C$10+C5*Coefficients!$C$11+D5*Coefficients!$C$12+E5*Coefficients!$C$13+F5*Coefficients!$C$14+G5*Coefficients!$C$15</x:f>
        <x:v>14.100821333031377</x:v>
      </x:c>
      <x:c r="L5" s="22" t="n">
        <x:f>A5-K5</x:f>
        <x:v>-0.10082133303137653</x:v>
      </x:c>
      <x:c r="M5" s="22" t="n">
        <x:f>IF(L5&gt;=0,0.5*L5,(0.5-1)*L5)</x:f>
        <x:v>0.05041066651568826</x:v>
      </x:c>
      <x:c r="N5" s="22" t="n">
        <x:f>Coefficients!$C$16+B5*Coefficients!$C$17+C5*Coefficients!$C$18+D5*Coefficients!$C$19+E5*Coefficients!$C$20+F5*Coefficients!$C$21+G5*Coefficients!$C$22</x:f>
        <x:v>14.999999356088118</x:v>
      </x:c>
      <x:c r="O5" s="22" t="n">
        <x:f>A5-N5</x:f>
        <x:v>-0.999999356088118</x:v>
      </x:c>
      <x:c r="P5" s="22" t="n">
        <x:f>IF(O5&gt;=0,0.75*O5,(0.75-1)*O5)</x:f>
        <x:v>0.2499998390220295</x:v>
      </x:c>
    </x:row>
    <x:row r="6">
      <x:c r="A6" s="22" t="n">
        <x:v>13</x:v>
      </x:c>
      <x:c r="B6" s="22" t="n">
        <x:v>11</x:v>
      </x:c>
      <x:c r="C6" s="22" t="n">
        <x:v>13</x:v>
      </x:c>
      <x:c r="D6" s="22" t="n">
        <x:v>2</x:v>
      </x:c>
      <x:c r="E6" s="22" t="n">
        <x:v>0</x:v>
      </x:c>
      <x:c r="F6" s="22" t="n">
        <x:v>0</x:v>
      </x:c>
      <x:c r="G6" s="22" t="n">
        <x:v>16</x:v>
      </x:c>
      <x:c r="H6" s="22" t="n">
        <x:f>Coefficients!$C$2+B6*Coefficients!$C$3+C6*Coefficients!$C$4+D6*Coefficients!$C$5+E6*Coefficients!$C$6+F6*Coefficients!$C$7+G6*Coefficients!$C$8</x:f>
        <x:v>12.999999544859534</x:v>
      </x:c>
      <x:c r="I6" s="22" t="n">
        <x:f>A6-H6</x:f>
        <x:v>4.5514046576045075e-7</x:v>
      </x:c>
      <x:c r="J6" s="22" t="n">
        <x:f>IF(I6&gt;=0,0.25*I6,(0.25-1)*I6)</x:f>
        <x:v>1.1378511644011269e-7</x:v>
      </x:c>
      <x:c r="K6" s="22" t="n">
        <x:f>Coefficients!$C$9+B6*Coefficients!$C$10+C6*Coefficients!$C$11+D6*Coefficients!$C$12+E6*Coefficients!$C$13+F6*Coefficients!$C$14+G6*Coefficients!$C$15</x:f>
        <x:v>12.89711868592778</x:v>
      </x:c>
      <x:c r="L6" s="22" t="n">
        <x:f>A6-K6</x:f>
        <x:v>0.10288131407222068</x:v>
      </x:c>
      <x:c r="M6" s="22" t="n">
        <x:f>IF(L6&gt;=0,0.5*L6,(0.5-1)*L6)</x:f>
        <x:v>0.05144065703611034</x:v>
      </x:c>
      <x:c r="N6" s="22" t="n">
        <x:f>Coefficients!$C$16+B6*Coefficients!$C$17+C6*Coefficients!$C$18+D6*Coefficients!$C$19+E6*Coefficients!$C$20+F6*Coefficients!$C$21+G6*Coefficients!$C$22</x:f>
        <x:v>13.999998959298196</x:v>
      </x:c>
      <x:c r="O6" s="22" t="n">
        <x:f>A6-N6</x:f>
        <x:v>-0.9999989592981962</x:v>
      </x:c>
      <x:c r="P6" s="22" t="n">
        <x:f>IF(O6&gt;=0,0.75*O6,(0.75-1)*O6)</x:f>
        <x:v>0.24999973982454904</x:v>
      </x:c>
    </x:row>
    <x:row r="7">
      <x:c r="A7" s="22" t="n">
        <x:v>13</x:v>
      </x:c>
      <x:c r="B7" s="22" t="n">
        <x:v>12</x:v>
      </x:c>
      <x:c r="C7" s="22" t="n">
        <x:v>12</x:v>
      </x:c>
      <x:c r="D7" s="22" t="n">
        <x:v>2</x:v>
      </x:c>
      <x:c r="E7" s="22" t="n">
        <x:v>0</x:v>
      </x:c>
      <x:c r="F7" s="22" t="n">
        <x:v>6</x:v>
      </x:c>
      <x:c r="G7" s="22" t="n">
        <x:v>16</x:v>
      </x:c>
      <x:c r="H7" s="22" t="n">
        <x:f>Coefficients!$C$2+B7*Coefficients!$C$3+C7*Coefficients!$C$4+D7*Coefficients!$C$5+E7*Coefficients!$C$6+F7*Coefficients!$C$7+G7*Coefficients!$C$8</x:f>
        <x:v>12.000000179162813</x:v>
      </x:c>
      <x:c r="I7" s="22" t="n">
        <x:f>A7-H7</x:f>
        <x:v>0.9999998208371874</x:v>
      </x:c>
      <x:c r="J7" s="22" t="n">
        <x:f>IF(I7&gt;=0,0.25*I7,(0.25-1)*I7)</x:f>
        <x:v>0.24999995520929685</x:v>
      </x:c>
      <x:c r="K7" s="22" t="n">
        <x:f>Coefficients!$C$9+B7*Coefficients!$C$10+C7*Coefficients!$C$11+D7*Coefficients!$C$12+E7*Coefficients!$C$13+F7*Coefficients!$C$14+G7*Coefficients!$C$15</x:f>
        <x:v>12.318929754107558</x:v>
      </x:c>
      <x:c r="L7" s="22" t="n">
        <x:f>A7-K7</x:f>
        <x:v>0.6810702458924425</x:v>
      </x:c>
      <x:c r="M7" s="22" t="n">
        <x:f>IF(L7&gt;=0,0.5*L7,(0.5-1)*L7)</x:f>
        <x:v>0.34053512294622124</x:v>
      </x:c>
      <x:c r="N7" s="22" t="n">
        <x:f>Coefficients!$C$16+B7*Coefficients!$C$17+C7*Coefficients!$C$18+D7*Coefficients!$C$19+E7*Coefficients!$C$20+F7*Coefficients!$C$21+G7*Coefficients!$C$22</x:f>
        <x:v>12.999999614883082</x:v>
      </x:c>
      <x:c r="O7" s="22" t="n">
        <x:f>A7-N7</x:f>
        <x:v>3.851169179114322e-7</x:v>
      </x:c>
      <x:c r="P7" s="22" t="n">
        <x:f>IF(O7&gt;=0,0.75*O7,(0.75-1)*O7)</x:f>
        <x:v>2.8883768843357416e-7</x:v>
      </x:c>
    </x:row>
    <x:row r="8">
      <x:c r="A8" s="22" t="n">
        <x:v>13</x:v>
      </x:c>
      <x:c r="B8" s="22" t="n">
        <x:v>13</x:v>
      </x:c>
      <x:c r="C8" s="22" t="n">
        <x:v>12</x:v>
      </x:c>
      <x:c r="D8" s="22" t="n">
        <x:v>2</x:v>
      </x:c>
      <x:c r="E8" s="22" t="n">
        <x:v>0</x:v>
      </x:c>
      <x:c r="F8" s="22" t="n">
        <x:v>0</x:v>
      </x:c>
      <x:c r="G8" s="22" t="n">
        <x:v>16</x:v>
      </x:c>
      <x:c r="H8" s="22" t="n">
        <x:f>Coefficients!$C$2+B8*Coefficients!$C$3+C8*Coefficients!$C$4+D8*Coefficients!$C$5+E8*Coefficients!$C$6+F8*Coefficients!$C$7+G8*Coefficients!$C$8</x:f>
        <x:v>12.000000341997335</x:v>
      </x:c>
      <x:c r="I8" s="22" t="n">
        <x:f>A8-H8</x:f>
        <x:v>0.9999996580026647</x:v>
      </x:c>
      <x:c r="J8" s="22" t="n">
        <x:f>IF(I8&gt;=0,0.25*I8,(0.25-1)*I8)</x:f>
        <x:v>0.24999991450066616</x:v>
      </x:c>
      <x:c r="K8" s="22" t="n">
        <x:f>Coefficients!$C$9+B8*Coefficients!$C$10+C8*Coefficients!$C$11+D8*Coefficients!$C$12+E8*Coefficients!$C$13+F8*Coefficients!$C$14+G8*Coefficients!$C$15</x:f>
        <x:v>12.454730995260405</x:v>
      </x:c>
      <x:c r="L8" s="22" t="n">
        <x:f>A8-K8</x:f>
        <x:v>0.5452690047395947</x:v>
      </x:c>
      <x:c r="M8" s="22" t="n">
        <x:f>IF(L8&gt;=0,0.5*L8,(0.5-1)*L8)</x:f>
        <x:v>0.27263450236979736</x:v>
      </x:c>
      <x:c r="N8" s="22" t="n">
        <x:f>Coefficients!$C$16+B8*Coefficients!$C$17+C8*Coefficients!$C$18+D8*Coefficients!$C$19+E8*Coefficients!$C$20+F8*Coefficients!$C$21+G8*Coefficients!$C$22</x:f>
        <x:v>12.999999952382282</x:v>
      </x:c>
      <x:c r="O8" s="22" t="n">
        <x:f>A8-N8</x:f>
        <x:v>4.761771776884416e-8</x:v>
      </x:c>
      <x:c r="P8" s="22" t="n">
        <x:f>IF(O8&gt;=0,0.75*O8,(0.75-1)*O8)</x:f>
        <x:v>3.571328832663312e-8</x:v>
      </x:c>
    </x:row>
    <x:row r="9">
      <x:c r="A9" s="22" t="n">
        <x:v>13</x:v>
      </x:c>
      <x:c r="B9" s="22" t="n">
        <x:v>10</x:v>
      </x:c>
      <x:c r="C9" s="22" t="n">
        <x:v>13</x:v>
      </x:c>
      <x:c r="D9" s="22" t="n">
        <x:v>2</x:v>
      </x:c>
      <x:c r="E9" s="22" t="n">
        <x:v>0</x:v>
      </x:c>
      <x:c r="F9" s="22" t="n">
        <x:v>2</x:v>
      </x:c>
      <x:c r="G9" s="22" t="n">
        <x:v>17</x:v>
      </x:c>
      <x:c r="H9" s="22" t="n">
        <x:f>Coefficients!$C$2+B9*Coefficients!$C$3+C9*Coefficients!$C$4+D9*Coefficients!$C$5+E9*Coefficients!$C$6+F9*Coefficients!$C$7+G9*Coefficients!$C$8</x:f>
        <x:v>12.999999395811788</x:v>
      </x:c>
      <x:c r="I9" s="22" t="n">
        <x:f>A9-H9</x:f>
        <x:v>6.041882123497544e-7</x:v>
      </x:c>
      <x:c r="J9" s="22" t="n">
        <x:f>IF(I9&gt;=0,0.25*I9,(0.25-1)*I9)</x:f>
        <x:v>1.510470530874386e-7</x:v>
      </x:c>
      <x:c r="K9" s="22" t="n">
        <x:f>Coefficients!$C$9+B9*Coefficients!$C$10+C9*Coefficients!$C$11+D9*Coefficients!$C$12+E9*Coefficients!$C$13+F9*Coefficients!$C$14+G9*Coefficients!$C$15</x:f>
        <x:v>12.862140167839584</x:v>
      </x:c>
      <x:c r="L9" s="22" t="n">
        <x:f>A9-K9</x:f>
        <x:v>0.13785983216041586</x:v>
      </x:c>
      <x:c r="M9" s="22" t="n">
        <x:f>IF(L9&gt;=0,0.5*L9,(0.5-1)*L9)</x:f>
        <x:v>0.06892991608020793</x:v>
      </x:c>
      <x:c r="N9" s="22" t="n">
        <x:f>Coefficients!$C$16+B9*Coefficients!$C$17+C9*Coefficients!$C$18+D9*Coefficients!$C$19+E9*Coefficients!$C$20+F9*Coefficients!$C$21+G9*Coefficients!$C$22</x:f>
        <x:v>13.99999881411289</x:v>
      </x:c>
      <x:c r="O9" s="22" t="n">
        <x:f>A9-N9</x:f>
        <x:v>-0.9999988141128906</x:v>
      </x:c>
      <x:c r="P9" s="22" t="n">
        <x:f>IF(O9&gt;=0,0.75*O9,(0.75-1)*O9)</x:f>
        <x:v>0.24999970352822265</x:v>
      </x:c>
    </x:row>
    <x:row r="10">
      <x:c r="A10" s="22" t="n">
        <x:v>17</x:v>
      </x:c>
      <x:c r="B10" s="22" t="n">
        <x:v>15</x:v>
      </x:c>
      <x:c r="C10" s="22" t="n">
        <x:v>16</x:v>
      </x:c>
      <x:c r="D10" s="22" t="n">
        <x:v>2</x:v>
      </x:c>
      <x:c r="E10" s="22" t="n">
        <x:v>0</x:v>
      </x:c>
      <x:c r="F10" s="22" t="n">
        <x:v>0</x:v>
      </x:c>
      <x:c r="G10" s="22" t="n">
        <x:v>15</x:v>
      </x:c>
      <x:c r="H10" s="22" t="n">
        <x:f>Coefficients!$C$2+B10*Coefficients!$C$3+C10*Coefficients!$C$4+D10*Coefficients!$C$5+E10*Coefficients!$C$6+F10*Coefficients!$C$7+G10*Coefficients!$C$8</x:f>
        <x:v>15.99999973936486</x:v>
      </x:c>
      <x:c r="I10" s="22" t="n">
        <x:f>A10-H10</x:f>
        <x:v>1.0000002606351401</x:v>
      </x:c>
      <x:c r="J10" s="22" t="n">
        <x:f>IF(I10&gt;=0,0.25*I10,(0.25-1)*I10)</x:f>
        <x:v>0.25000006515878503</x:v>
      </x:c>
      <x:c r="K10" s="22" t="n">
        <x:f>Coefficients!$C$9+B10*Coefficients!$C$10+C10*Coefficients!$C$11+D10*Coefficients!$C$12+E10*Coefficients!$C$13+F10*Coefficients!$C$14+G10*Coefficients!$C$15</x:f>
        <x:v>15.82715988842304</x:v>
      </x:c>
      <x:c r="L10" s="22" t="n">
        <x:f>A10-K10</x:f>
        <x:v>1.17284011157696</x:v>
      </x:c>
      <x:c r="M10" s="22" t="n">
        <x:f>IF(L10&gt;=0,0.5*L10,(0.5-1)*L10)</x:f>
        <x:v>0.58642005578848</x:v>
      </x:c>
      <x:c r="N10" s="22" t="n">
        <x:f>Coefficients!$C$16+B10*Coefficients!$C$17+C10*Coefficients!$C$18+D10*Coefficients!$C$19+E10*Coefficients!$C$20+F10*Coefficients!$C$21+G10*Coefficients!$C$22</x:f>
        <x:v>16.999998915095844</x:v>
      </x:c>
      <x:c r="O10" s="22" t="n">
        <x:f>A10-N10</x:f>
        <x:v>0.0000010849041558458339</x:v>
      </x:c>
      <x:c r="P10" s="22" t="n">
        <x:f>IF(O10&gt;=0,0.75*O10,(0.75-1)*O10)</x:f>
        <x:v>8.136781168843754e-7</x:v>
      </x:c>
    </x:row>
    <x:row r="11">
      <x:c r="A11" s="22" t="n">
        <x:v>13</x:v>
      </x:c>
      <x:c r="B11" s="22" t="n">
        <x:v>12</x:v>
      </x:c>
      <x:c r="C11" s="22" t="n">
        <x:v>12</x:v>
      </x:c>
      <x:c r="D11" s="22" t="n">
        <x:v>2</x:v>
      </x:c>
      <x:c r="E11" s="22" t="n">
        <x:v>0</x:v>
      </x:c>
      <x:c r="F11" s="22" t="n">
        <x:v>0</x:v>
      </x:c>
      <x:c r="G11" s="22" t="n">
        <x:v>15</x:v>
      </x:c>
      <x:c r="H11" s="22" t="n">
        <x:f>Coefficients!$C$2+B11*Coefficients!$C$3+C11*Coefficients!$C$4+D11*Coefficients!$C$5+E11*Coefficients!$C$6+F11*Coefficients!$C$7+G11*Coefficients!$C$8</x:f>
        <x:v>11.999999991918845</x:v>
      </x:c>
      <x:c r="I11" s="22" t="n">
        <x:f>A11-H11</x:f>
        <x:v>1.0000000080811553</x:v>
      </x:c>
      <x:c r="J11" s="22" t="n">
        <x:f>IF(I11&gt;=0,0.25*I11,(0.25-1)*I11)</x:f>
        <x:v>0.2500000020202888</x:v>
      </x:c>
      <x:c r="K11" s="22" t="n">
        <x:f>Coefficients!$C$9+B11*Coefficients!$C$10+C11*Coefficients!$C$11+D11*Coefficients!$C$12+E11*Coefficients!$C$13+F11*Coefficients!$C$14+G11*Coefficients!$C$15</x:f>
        <x:v>12.156376952109099</x:v>
      </x:c>
      <x:c r="L11" s="22" t="n">
        <x:f>A11-K11</x:f>
        <x:v>0.843623047890901</x:v>
      </x:c>
      <x:c r="M11" s="22" t="n">
        <x:f>IF(L11&gt;=0,0.5*L11,(0.5-1)*L11)</x:f>
        <x:v>0.4218115239454505</x:v>
      </x:c>
      <x:c r="N11" s="22" t="n">
        <x:f>Coefficients!$C$16+B11*Coefficients!$C$17+C11*Coefficients!$C$18+D11*Coefficients!$C$19+E11*Coefficients!$C$20+F11*Coefficients!$C$21+G11*Coefficients!$C$22</x:f>
        <x:v>12.999999466788509</x:v>
      </x:c>
      <x:c r="O11" s="22" t="n">
        <x:f>A11-N11</x:f>
        <x:v>5.332114909606389e-7</x:v>
      </x:c>
      <x:c r="P11" s="22" t="n">
        <x:f>IF(O11&gt;=0,0.75*O11,(0.75-1)*O11)</x:f>
        <x:v>3.999086182204792e-7</x:v>
      </x:c>
    </x:row>
    <x:row r="12">
      <x:c r="A12" s="22" t="n">
        <x:v>14</x:v>
      </x:c>
      <x:c r="B12" s="22" t="n">
        <x:v>14</x:v>
      </x:c>
      <x:c r="C12" s="22" t="n">
        <x:v>14</x:v>
      </x:c>
      <x:c r="D12" s="22" t="n">
        <x:v>2</x:v>
      </x:c>
      <x:c r="E12" s="22" t="n">
        <x:v>0</x:v>
      </x:c>
      <x:c r="F12" s="22" t="n">
        <x:v>2</x:v>
      </x:c>
      <x:c r="G12" s="22" t="n">
        <x:v>15</x:v>
      </x:c>
      <x:c r="H12" s="22" t="n">
        <x:f>Coefficients!$C$2+B12*Coefficients!$C$3+C12*Coefficients!$C$4+D12*Coefficients!$C$5+E12*Coefficients!$C$6+F12*Coefficients!$C$7+G12*Coefficients!$C$8</x:f>
        <x:v>14.00000003378771</x:v>
      </x:c>
      <x:c r="I12" s="22" t="n">
        <x:f>A12-H12</x:f>
        <x:v>-3.378771040729589e-8</x:v>
      </x:c>
      <x:c r="J12" s="22" t="n">
        <x:f>IF(I12&gt;=0,0.25*I12,(0.25-1)*I12)</x:f>
        <x:v>2.5340782805471918e-8</x:v>
      </x:c>
      <x:c r="K12" s="22" t="n">
        <x:f>Coefficients!$C$9+B12*Coefficients!$C$10+C12*Coefficients!$C$11+D12*Coefficients!$C$12+E12*Coefficients!$C$13+F12*Coefficients!$C$14+G12*Coefficients!$C$15</x:f>
        <x:v>14.090534080309396</x:v>
      </x:c>
      <x:c r="L12" s="22" t="n">
        <x:f>A12-K12</x:f>
        <x:v>-0.09053408030939636</x:v>
      </x:c>
      <x:c r="M12" s="22" t="n">
        <x:f>IF(L12&gt;=0,0.5*L12,(0.5-1)*L12)</x:f>
        <x:v>0.04526704015469818</x:v>
      </x:c>
      <x:c r="N12" s="22" t="n">
        <x:f>Coefficients!$C$16+B12*Coefficients!$C$17+C12*Coefficients!$C$18+D12*Coefficients!$C$19+E12*Coefficients!$C$20+F12*Coefficients!$C$21+G12*Coefficients!$C$22</x:f>
        <x:v>14.999999337582116</x:v>
      </x:c>
      <x:c r="O12" s="22" t="n">
        <x:f>A12-N12</x:f>
        <x:v>-0.9999993375821159</x:v>
      </x:c>
      <x:c r="P12" s="22" t="n">
        <x:f>IF(O12&gt;=0,0.75*O12,(0.75-1)*O12)</x:f>
        <x:v>0.24999983439552897</x:v>
      </x:c>
    </x:row>
    <x:row r="13">
      <x:c r="A13" s="22" t="n">
        <x:v>13</x:v>
      </x:c>
      <x:c r="B13" s="22" t="n">
        <x:v>10</x:v>
      </x:c>
      <x:c r="C13" s="22" t="n">
        <x:v>12</x:v>
      </x:c>
      <x:c r="D13" s="22" t="n">
        <x:v>3</x:v>
      </x:c>
      <x:c r="E13" s="22" t="n">
        <x:v>0</x:v>
      </x:c>
      <x:c r="F13" s="22" t="n">
        <x:v>0</x:v>
      </x:c>
      <x:c r="G13" s="22" t="n">
        <x:v>15</x:v>
      </x:c>
      <x:c r="H13" s="22" t="n">
        <x:f>Coefficients!$C$2+B13*Coefficients!$C$3+C13*Coefficients!$C$4+D13*Coefficients!$C$5+E13*Coefficients!$C$6+F13*Coefficients!$C$7+G13*Coefficients!$C$8</x:f>
        <x:v>11.999999564219051</x:v>
      </x:c>
      <x:c r="I13" s="22" t="n">
        <x:f>A13-H13</x:f>
        <x:v>1.000000435780949</x:v>
      </x:c>
      <x:c r="J13" s="22" t="n">
        <x:f>IF(I13&gt;=0,0.25*I13,(0.25-1)*I13)</x:f>
        <x:v>0.2500001089452373</x:v>
      </x:c>
      <x:c r="K13" s="22" t="n">
        <x:f>Coefficients!$C$9+B13*Coefficients!$C$10+C13*Coefficients!$C$11+D13*Coefficients!$C$12+E13*Coefficients!$C$13+F13*Coefficients!$C$14+G13*Coefficients!$C$15</x:f>
        <x:v>11.833331643591578</x:v>
      </x:c>
      <x:c r="L13" s="22" t="n">
        <x:f>A13-K13</x:f>
        <x:v>1.1666683564084224</x:v>
      </x:c>
      <x:c r="M13" s="22" t="n">
        <x:f>IF(L13&gt;=0,0.5*L13,(0.5-1)*L13)</x:f>
        <x:v>0.5833341782042112</x:v>
      </x:c>
      <x:c r="N13" s="22" t="n">
        <x:f>Coefficients!$C$16+B13*Coefficients!$C$17+C13*Coefficients!$C$18+D13*Coefficients!$C$19+E13*Coefficients!$C$20+F13*Coefficients!$C$21+G13*Coefficients!$C$22</x:f>
        <x:v>12.999998854515432</x:v>
      </x:c>
      <x:c r="O13" s="22" t="n">
        <x:f>A13-N13</x:f>
        <x:v>0.0000011454845676439618</x:v>
      </x:c>
      <x:c r="P13" s="22" t="n">
        <x:f>IF(O13&gt;=0,0.75*O13,(0.75-1)*O13)</x:f>
        <x:v>8.591134257329713e-7</x:v>
      </x:c>
    </x:row>
    <x:row r="14">
      <x:c r="A14" s="22" t="n">
        <x:v>12</x:v>
      </x:c>
      <x:c r="B14" s="22" t="n">
        <x:v>12</x:v>
      </x:c>
      <x:c r="C14" s="22" t="n">
        <x:v>13</x:v>
      </x:c>
      <x:c r="D14" s="22" t="n">
        <x:v>1</x:v>
      </x:c>
      <x:c r="E14" s="22" t="n">
        <x:v>0</x:v>
      </x:c>
      <x:c r="F14" s="22" t="n">
        <x:v>0</x:v>
      </x:c>
      <x:c r="G14" s="22" t="n">
        <x:v>15</x:v>
      </x:c>
      <x:c r="H14" s="22" t="n">
        <x:f>Coefficients!$C$2+B14*Coefficients!$C$3+C14*Coefficients!$C$4+D14*Coefficients!$C$5+E14*Coefficients!$C$6+F14*Coefficients!$C$7+G14*Coefficients!$C$8</x:f>
        <x:v>12.999999622480837</x:v>
      </x:c>
      <x:c r="I14" s="22" t="n">
        <x:f>A14-H14</x:f>
        <x:v>-0.9999996224808374</x:v>
      </x:c>
      <x:c r="J14" s="22" t="n">
        <x:f>IF(I14&gt;=0,0.25*I14,(0.25-1)*I14)</x:f>
        <x:v>0.749999716860628</x:v>
      </x:c>
      <x:c r="K14" s="22" t="n">
        <x:f>Coefficients!$C$9+B14*Coefficients!$C$10+C14*Coefficients!$C$11+D14*Coefficients!$C$12+E14*Coefficients!$C$13+F14*Coefficients!$C$14+G14*Coefficients!$C$15</x:f>
        <x:v>12.921809951293994</x:v>
      </x:c>
      <x:c r="L14" s="22" t="n">
        <x:f>A14-K14</x:f>
        <x:v>-0.9218099512939943</x:v>
      </x:c>
      <x:c r="M14" s="22" t="n">
        <x:f>IF(L14&gt;=0,0.5*L14,(0.5-1)*L14)</x:f>
        <x:v>0.4609049756469972</x:v>
      </x:c>
      <x:c r="N14" s="22" t="n">
        <x:f>Coefficients!$C$16+B14*Coefficients!$C$17+C14*Coefficients!$C$18+D14*Coefficients!$C$19+E14*Coefficients!$C$20+F14*Coefficients!$C$21+G14*Coefficients!$C$22</x:f>
        <x:v>13.9999990859775</x:v>
      </x:c>
      <x:c r="O14" s="22" t="n">
        <x:f>A14-N14</x:f>
        <x:v>-1.9999990859774996</x:v>
      </x:c>
      <x:c r="P14" s="22" t="n">
        <x:f>IF(O14&gt;=0,0.75*O14,(0.75-1)*O14)</x:f>
        <x:v>0.4999997714943749</x:v>
      </x:c>
    </x:row>
    <x:row r="15">
      <x:c r="A15" s="22" t="n">
        <x:v>13</x:v>
      </x:c>
      <x:c r="B15" s="22" t="n">
        <x:v>12</x:v>
      </x:c>
      <x:c r="C15" s="22" t="n">
        <x:v>12</x:v>
      </x:c>
      <x:c r="D15" s="22" t="n">
        <x:v>2</x:v>
      </x:c>
      <x:c r="E15" s="22" t="n">
        <x:v>0</x:v>
      </x:c>
      <x:c r="F15" s="22" t="n">
        <x:v>0</x:v>
      </x:c>
      <x:c r="G15" s="22" t="n">
        <x:v>15</x:v>
      </x:c>
      <x:c r="H15" s="22" t="n">
        <x:f>Coefficients!$C$2+B15*Coefficients!$C$3+C15*Coefficients!$C$4+D15*Coefficients!$C$5+E15*Coefficients!$C$6+F15*Coefficients!$C$7+G15*Coefficients!$C$8</x:f>
        <x:v>11.999999991918845</x:v>
      </x:c>
      <x:c r="I15" s="22" t="n">
        <x:f>A15-H15</x:f>
        <x:v>1.0000000080811553</x:v>
      </x:c>
      <x:c r="J15" s="22" t="n">
        <x:f>IF(I15&gt;=0,0.25*I15,(0.25-1)*I15)</x:f>
        <x:v>0.2500000020202888</x:v>
      </x:c>
      <x:c r="K15" s="22" t="n">
        <x:f>Coefficients!$C$9+B15*Coefficients!$C$10+C15*Coefficients!$C$11+D15*Coefficients!$C$12+E15*Coefficients!$C$13+F15*Coefficients!$C$14+G15*Coefficients!$C$15</x:f>
        <x:v>12.156376952109099</x:v>
      </x:c>
      <x:c r="L15" s="22" t="n">
        <x:f>A15-K15</x:f>
        <x:v>0.843623047890901</x:v>
      </x:c>
      <x:c r="M15" s="22" t="n">
        <x:f>IF(L15&gt;=0,0.5*L15,(0.5-1)*L15)</x:f>
        <x:v>0.4218115239454505</x:v>
      </x:c>
      <x:c r="N15" s="22" t="n">
        <x:f>Coefficients!$C$16+B15*Coefficients!$C$17+C15*Coefficients!$C$18+D15*Coefficients!$C$19+E15*Coefficients!$C$20+F15*Coefficients!$C$21+G15*Coefficients!$C$22</x:f>
        <x:v>12.999999466788509</x:v>
      </x:c>
      <x:c r="O15" s="22" t="n">
        <x:f>A15-N15</x:f>
        <x:v>5.332114909606389e-7</x:v>
      </x:c>
      <x:c r="P15" s="22" t="n">
        <x:f>IF(O15&gt;=0,0.75*O15,(0.75-1)*O15)</x:f>
        <x:v>3.999086182204792e-7</x:v>
      </x:c>
    </x:row>
    <x:row r="16">
      <x:c r="A16" s="22" t="n">
        <x:v>15</x:v>
      </x:c>
      <x:c r="B16" s="22" t="n">
        <x:v>14</x:v>
      </x:c>
      <x:c r="C16" s="22" t="n">
        <x:v>14</x:v>
      </x:c>
      <x:c r="D16" s="22" t="n">
        <x:v>3</x:v>
      </x:c>
      <x:c r="E16" s="22" t="n">
        <x:v>0</x:v>
      </x:c>
      <x:c r="F16" s="22" t="n">
        <x:v>0</x:v>
      </x:c>
      <x:c r="G16" s="22" t="n">
        <x:v>15</x:v>
      </x:c>
      <x:c r="H16" s="22" t="n">
        <x:f>Coefficients!$C$2+B16*Coefficients!$C$3+C16*Coefficients!$C$4+D16*Coefficients!$C$5+E16*Coefficients!$C$6+F16*Coefficients!$C$7+G16*Coefficients!$C$8</x:f>
        <x:v>14.000000105214154</x:v>
      </x:c>
      <x:c r="I16" s="22" t="n">
        <x:f>A16-H16</x:f>
        <x:v>0.9999998947858462</x:v>
      </x:c>
      <x:c r="J16" s="22" t="n">
        <x:f>IF(I16&gt;=0,0.25*I16,(0.25-1)*I16)</x:f>
        <x:v>0.24999997369646154</x:v>
      </x:c>
      <x:c r="K16" s="22" t="n">
        <x:f>Coefficients!$C$9+B16*Coefficients!$C$10+C16*Coefficients!$C$11+D16*Coefficients!$C$12+E16*Coefficients!$C$13+F16*Coefficients!$C$14+G16*Coefficients!$C$15</x:f>
        <x:v>14.100821333031377</x:v>
      </x:c>
      <x:c r="L16" s="22" t="n">
        <x:f>A16-K16</x:f>
        <x:v>0.8991786669686235</x:v>
      </x:c>
      <x:c r="M16" s="22" t="n">
        <x:f>IF(L16&gt;=0,0.5*L16,(0.5-1)*L16)</x:f>
        <x:v>0.44958933348431174</x:v>
      </x:c>
      <x:c r="N16" s="22" t="n">
        <x:f>Coefficients!$C$16+B16*Coefficients!$C$17+C16*Coefficients!$C$18+D16*Coefficients!$C$19+E16*Coefficients!$C$20+F16*Coefficients!$C$21+G16*Coefficients!$C$22</x:f>
        <x:v>14.999999356088118</x:v>
      </x:c>
      <x:c r="O16" s="22" t="n">
        <x:f>A16-N16</x:f>
        <x:v>6.439118820367185e-7</x:v>
      </x:c>
      <x:c r="P16" s="22" t="n">
        <x:f>IF(O16&gt;=0,0.75*O16,(0.75-1)*O16)</x:f>
        <x:v>4.829339115275388e-7</x:v>
      </x:c>
    </x:row>
    <x:row r="17">
      <x:c r="A17" s="22" t="n">
        <x:v>17</x:v>
      </x:c>
      <x:c r="B17" s="22" t="n">
        <x:v>17</x:v>
      </x:c>
      <x:c r="C17" s="22" t="n">
        <x:v>17</x:v>
      </x:c>
      <x:c r="D17" s="22" t="n">
        <x:v>1</x:v>
      </x:c>
      <x:c r="E17" s="22" t="n">
        <x:v>0</x:v>
      </x:c>
      <x:c r="F17" s="22" t="n">
        <x:v>6</x:v>
      </x:c>
      <x:c r="G17" s="22" t="n">
        <x:v>16</x:v>
      </x:c>
      <x:c r="H17" s="22" t="n">
        <x:f>Coefficients!$C$2+B17*Coefficients!$C$3+C17*Coefficients!$C$4+D17*Coefficients!$C$5+E17*Coefficients!$C$6+F17*Coefficients!$C$7+G17*Coefficients!$C$8</x:f>
        <x:v>17.0000000909885</x:v>
      </x:c>
      <x:c r="I17" s="22" t="n">
        <x:f>A17-H17</x:f>
        <x:v>-9.098850028976813e-8</x:v>
      </x:c>
      <x:c r="J17" s="22" t="n">
        <x:f>IF(I17&gt;=0,0.25*I17,(0.25-1)*I17)</x:f>
        <x:v>6.82413752173261e-8</x:v>
      </x:c>
      <x:c r="K17" s="22" t="n">
        <x:f>Coefficients!$C$9+B17*Coefficients!$C$10+C17*Coefficients!$C$11+D17*Coefficients!$C$12+E17*Coefficients!$C$13+F17*Coefficients!$C$14+G17*Coefficients!$C$15</x:f>
        <x:v>17.100824266632657</x:v>
      </x:c>
      <x:c r="L17" s="22" t="n">
        <x:f>A17-K17</x:f>
        <x:v>-0.10082426663265665</x:v>
      </x:c>
      <x:c r="M17" s="22" t="n">
        <x:f>IF(L17&gt;=0,0.5*L17,(0.5-1)*L17)</x:f>
        <x:v>0.05041213331632832</x:v>
      </x:c>
      <x:c r="N17" s="22" t="n">
        <x:f>Coefficients!$C$16+B17*Coefficients!$C$17+C17*Coefficients!$C$18+D17*Coefficients!$C$19+E17*Coefficients!$C$20+F17*Coefficients!$C$21+G17*Coefficients!$C$22</x:f>
        <x:v>17.99999930431462</x:v>
      </x:c>
      <x:c r="O17" s="22" t="n">
        <x:f>A17-N17</x:f>
        <x:v>-0.9999993043146205</x:v>
      </x:c>
      <x:c r="P17" s="22" t="n">
        <x:f>IF(O17&gt;=0,0.75*O17,(0.75-1)*O17)</x:f>
        <x:v>0.24999982607865512</x:v>
      </x:c>
    </x:row>
    <x:row r="18">
      <x:c r="A18" s="22" t="n">
        <x:v>14</x:v>
      </x:c>
      <x:c r="B18" s="22" t="n">
        <x:v>13</x:v>
      </x:c>
      <x:c r="C18" s="22" t="n">
        <x:v>13</x:v>
      </x:c>
      <x:c r="D18" s="22" t="n">
        <x:v>3</x:v>
      </x:c>
      <x:c r="E18" s="22" t="n">
        <x:v>0</x:v>
      </x:c>
      <x:c r="F18" s="22" t="n">
        <x:v>10</x:v>
      </x:c>
      <x:c r="G18" s="22" t="n">
        <x:v>16</x:v>
      </x:c>
      <x:c r="H18" s="22" t="n">
        <x:f>Coefficients!$C$2+B18*Coefficients!$C$3+C18*Coefficients!$C$4+D18*Coefficients!$C$5+E18*Coefficients!$C$6+F18*Coefficients!$C$7+G18*Coefficients!$C$8</x:f>
        <x:v>13.000000358252287</x:v>
      </x:c>
      <x:c r="I18" s="22" t="n">
        <x:f>A18-H18</x:f>
        <x:v>0.9999996417477135</x:v>
      </x:c>
      <x:c r="J18" s="22" t="n">
        <x:f>IF(I18&gt;=0,0.25*I18,(0.25-1)*I18)</x:f>
        <x:v>0.24999991043692837</x:v>
      </x:c>
      <x:c r="K18" s="22" t="n">
        <x:f>Coefficients!$C$9+B18*Coefficients!$C$10+C18*Coefficients!$C$11+D18*Coefficients!$C$12+E18*Coefficients!$C$13+F18*Coefficients!$C$14+G18*Coefficients!$C$15</x:f>
        <x:v>13.32716061039659</x:v>
      </x:c>
      <x:c r="L18" s="22" t="n">
        <x:f>A18-K18</x:f>
        <x:v>0.6728393896034106</x:v>
      </x:c>
      <x:c r="M18" s="22" t="n">
        <x:f>IF(L18&gt;=0,0.5*L18,(0.5-1)*L18)</x:f>
        <x:v>0.3364196948017053</x:v>
      </x:c>
      <x:c r="N18" s="22" t="n">
        <x:f>Coefficients!$C$16+B18*Coefficients!$C$17+C18*Coefficients!$C$18+D18*Coefficients!$C$19+E18*Coefficients!$C$20+F18*Coefficients!$C$21+G18*Coefficients!$C$22</x:f>
        <x:v>13.999999546676227</x:v>
      </x:c>
      <x:c r="O18" s="22" t="n">
        <x:f>A18-N18</x:f>
        <x:v>4.5332377318629824e-7</x:v>
      </x:c>
      <x:c r="P18" s="22" t="n">
        <x:f>IF(O18&gt;=0,0.75*O18,(0.75-1)*O18)</x:f>
        <x:v>3.399928298897237e-7</x:v>
      </x:c>
    </x:row>
    <x:row r="19">
      <x:c r="A19" s="22" t="n">
        <x:v>14</x:v>
      </x:c>
      <x:c r="B19" s="22" t="n">
        <x:v>13</x:v>
      </x:c>
      <x:c r="C19" s="22" t="n">
        <x:v>14</x:v>
      </x:c>
      <x:c r="D19" s="22" t="n">
        <x:v>2</x:v>
      </x:c>
      <x:c r="E19" s="22" t="n">
        <x:v>0</x:v>
      </x:c>
      <x:c r="F19" s="22" t="n">
        <x:v>2</x:v>
      </x:c>
      <x:c r="G19" s="22" t="n">
        <x:v>16</x:v>
      </x:c>
      <x:c r="H19" s="22" t="n">
        <x:f>Coefficients!$C$2+B19*Coefficients!$C$3+C19*Coefficients!$C$4+D19*Coefficients!$C$5+E19*Coefficients!$C$6+F19*Coefficients!$C$7+G19*Coefficients!$C$8</x:f>
        <x:v>13.999999850048525</x:v>
      </x:c>
      <x:c r="I19" s="22" t="n">
        <x:f>A19-H19</x:f>
        <x:v>1.4995147523677588e-7</x:v>
      </x:c>
      <x:c r="J19" s="22" t="n">
        <x:f>IF(I19&gt;=0,0.25*I19,(0.25-1)*I19)</x:f>
        <x:v>3.748786880919397e-8</x:v>
      </x:c>
      <x:c r="K19" s="22" t="n">
        <x:f>Coefficients!$C$9+B19*Coefficients!$C$10+C19*Coefficients!$C$11+D19*Coefficients!$C$12+E19*Coefficients!$C$13+F19*Coefficients!$C$14+G19*Coefficients!$C$15</x:f>
        <x:v>14.04320954643444</x:v>
      </x:c>
      <x:c r="L19" s="22" t="n">
        <x:f>A19-K19</x:f>
        <x:v>-0.04320954643443997</x:v>
      </x:c>
      <x:c r="M19" s="22" t="n">
        <x:f>IF(L19&gt;=0,0.5*L19,(0.5-1)*L19)</x:f>
        <x:v>0.021604773217219986</x:v>
      </x:c>
      <x:c r="N19" s="22" t="n">
        <x:f>Coefficients!$C$16+B19*Coefficients!$C$17+C19*Coefficients!$C$18+D19*Coefficients!$C$19+E19*Coefficients!$C$20+F19*Coefficients!$C$21+G19*Coefficients!$C$22</x:f>
        <x:v>14.999999201240675</x:v>
      </x:c>
      <x:c r="O19" s="22" t="n">
        <x:f>A19-N19</x:f>
        <x:v>-0.9999992012406747</x:v>
      </x:c>
      <x:c r="P19" s="22" t="n">
        <x:f>IF(O19&gt;=0,0.75*O19,(0.75-1)*O19)</x:f>
        <x:v>0.24999980031016866</x:v>
      </x:c>
    </x:row>
    <x:row r="20">
      <x:c r="A20" s="22" t="n">
        <x:v>7</x:v>
      </x:c>
      <x:c r="B20" s="22" t="n">
        <x:v>8</x:v>
      </x:c>
      <x:c r="C20" s="22" t="n">
        <x:v>8</x:v>
      </x:c>
      <x:c r="D20" s="22" t="n">
        <x:v>1</x:v>
      </x:c>
      <x:c r="E20" s="22" t="n">
        <x:v>3</x:v>
      </x:c>
      <x:c r="F20" s="22" t="n">
        <x:v>2</x:v>
      </x:c>
      <x:c r="G20" s="22" t="n">
        <x:v>17</x:v>
      </x:c>
      <x:c r="H20" s="22" t="n">
        <x:f>Coefficients!$C$2+B20*Coefficients!$C$3+C20*Coefficients!$C$4+D20*Coefficients!$C$5+E20*Coefficients!$C$6+F20*Coefficients!$C$7+G20*Coefficients!$C$8</x:f>
        <x:v>7.999995812758344</x:v>
      </x:c>
      <x:c r="I20" s="22" t="n">
        <x:f>A20-H20</x:f>
        <x:v>-0.9999958127583444</x:v>
      </x:c>
      <x:c r="J20" s="22" t="n">
        <x:f>IF(I20&gt;=0,0.25*I20,(0.25-1)*I20)</x:f>
        <x:v>0.7499968595687583</x:v>
      </x:c>
      <x:c r="K20" s="22" t="n">
        <x:f>Coefficients!$C$9+B20*Coefficients!$C$10+C20*Coefficients!$C$11+D20*Coefficients!$C$12+E20*Coefficients!$C$13+F20*Coefficients!$C$14+G20*Coefficients!$C$15</x:f>
        <x:v>7.948558859504544</x:v>
      </x:c>
      <x:c r="L20" s="22" t="n">
        <x:f>A20-K20</x:f>
        <x:v>-0.9485588595045442</x:v>
      </x:c>
      <x:c r="M20" s="22" t="n">
        <x:f>IF(L20&gt;=0,0.5*L20,(0.5-1)*L20)</x:f>
        <x:v>0.4742794297522721</x:v>
      </x:c>
      <x:c r="N20" s="22" t="n">
        <x:f>Coefficients!$C$16+B20*Coefficients!$C$17+C20*Coefficients!$C$18+D20*Coefficients!$C$19+E20*Coefficients!$C$20+F20*Coefficients!$C$21+G20*Coefficients!$C$22</x:f>
        <x:v>8.999999554027339</x:v>
      </x:c>
      <x:c r="O20" s="22" t="n">
        <x:f>A20-N20</x:f>
        <x:v>-1.9999995540273385</x:v>
      </x:c>
      <x:c r="P20" s="22" t="n">
        <x:f>IF(O20&gt;=0,0.75*O20,(0.75-1)*O20)</x:f>
        <x:v>0.49999988850683463</x:v>
      </x:c>
    </x:row>
    <x:row r="21">
      <x:c r="A21" s="22" t="n">
        <x:v>12</x:v>
      </x:c>
      <x:c r="B21" s="22" t="n">
        <x:v>12</x:v>
      </x:c>
      <x:c r="C21" s="22" t="n">
        <x:v>12</x:v>
      </x:c>
      <x:c r="D21" s="22" t="n">
        <x:v>1</x:v>
      </x:c>
      <x:c r="E21" s="22" t="n">
        <x:v>0</x:v>
      </x:c>
      <x:c r="F21" s="22" t="n">
        <x:v>6</x:v>
      </x:c>
      <x:c r="G21" s="22" t="n">
        <x:v>16</x:v>
      </x:c>
      <x:c r="H21" s="22" t="n">
        <x:f>Coefficients!$C$2+B21*Coefficients!$C$3+C21*Coefficients!$C$4+D21*Coefficients!$C$5+E21*Coefficients!$C$6+F21*Coefficients!$C$7+G21*Coefficients!$C$8</x:f>
        <x:v>12.00000007304493</x:v>
      </x:c>
      <x:c r="I21" s="22" t="n">
        <x:f>A21-H21</x:f>
        <x:v>-7.304493010451552e-8</x:v>
      </x:c>
      <x:c r="J21" s="22" t="n">
        <x:f>IF(I21&gt;=0,0.25*I21,(0.25-1)*I21)</x:f>
        <x:v>5.4783697578386636e-8</x:v>
      </x:c>
      <x:c r="K21" s="22" t="n">
        <x:f>Coefficients!$C$9+B21*Coefficients!$C$10+C21*Coefficients!$C$11+D21*Coefficients!$C$12+E21*Coefficients!$C$13+F21*Coefficients!$C$14+G21*Coefficients!$C$15</x:f>
        <x:v>12.296296485598816</x:v>
      </x:c>
      <x:c r="L21" s="22" t="n">
        <x:f>A21-K21</x:f>
        <x:v>-0.29629648559881616</x:v>
      </x:c>
      <x:c r="M21" s="22" t="n">
        <x:f>IF(L21&gt;=0,0.5*L21,(0.5-1)*L21)</x:f>
        <x:v>0.14814824279940808</x:v>
      </x:c>
      <x:c r="N21" s="22" t="n">
        <x:f>Coefficients!$C$16+B21*Coefficients!$C$17+C21*Coefficients!$C$18+D21*Coefficients!$C$19+E21*Coefficients!$C$20+F21*Coefficients!$C$21+G21*Coefficients!$C$22</x:f>
        <x:v>12.999999605220944</x:v>
      </x:c>
      <x:c r="O21" s="22" t="n">
        <x:f>A21-N21</x:f>
        <x:v>-0.9999996052209443</x:v>
      </x:c>
      <x:c r="P21" s="22" t="n">
        <x:f>IF(O21&gt;=0,0.75*O21,(0.75-1)*O21)</x:f>
        <x:v>0.24999990130523608</x:v>
      </x:c>
    </x:row>
    <x:row r="22">
      <x:c r="A22" s="22" t="n">
        <x:v>14</x:v>
      </x:c>
      <x:c r="B22" s="22" t="n">
        <x:v>12</x:v>
      </x:c>
      <x:c r="C22" s="22" t="n">
        <x:v>13</x:v>
      </x:c>
      <x:c r="D22" s="22" t="n">
        <x:v>2</x:v>
      </x:c>
      <x:c r="E22" s="22" t="n">
        <x:v>0</x:v>
      </x:c>
      <x:c r="F22" s="22" t="n">
        <x:v>0</x:v>
      </x:c>
      <x:c r="G22" s="22" t="n">
        <x:v>15</x:v>
      </x:c>
      <x:c r="H22" s="22" t="n">
        <x:f>Coefficients!$C$2+B22*Coefficients!$C$3+C22*Coefficients!$C$4+D22*Coefficients!$C$5+E22*Coefficients!$C$6+F22*Coefficients!$C$7+G22*Coefficients!$C$8</x:f>
        <x:v>12.99999972859872</x:v>
      </x:c>
      <x:c r="I22" s="22" t="n">
        <x:f>A22-H22</x:f>
        <x:v>1.0000002714012801</x:v>
      </x:c>
      <x:c r="J22" s="22" t="n">
        <x:f>IF(I22&gt;=0,0.25*I22,(0.25-1)*I22)</x:f>
        <x:v>0.25000006785032003</x:v>
      </x:c>
      <x:c r="K22" s="22" t="n">
        <x:f>Coefficients!$C$9+B22*Coefficients!$C$10+C22*Coefficients!$C$11+D22*Coefficients!$C$12+E22*Coefficients!$C$13+F22*Coefficients!$C$14+G22*Coefficients!$C$15</x:f>
        <x:v>12.944443219802736</x:v>
      </x:c>
      <x:c r="L22" s="22" t="n">
        <x:f>A22-K22</x:f>
        <x:v>1.0555567801972643</x:v>
      </x:c>
      <x:c r="M22" s="22" t="n">
        <x:f>IF(L22&gt;=0,0.5*L22,(0.5-1)*L22)</x:f>
        <x:v>0.5277783900986321</x:v>
      </x:c>
      <x:c r="N22" s="22" t="n">
        <x:f>Coefficients!$C$16+B22*Coefficients!$C$17+C22*Coefficients!$C$18+D22*Coefficients!$C$19+E22*Coefficients!$C$20+F22*Coefficients!$C$21+G22*Coefficients!$C$22</x:f>
        <x:v>13.999999095639637</x:v>
      </x:c>
      <x:c r="O22" s="22" t="n">
        <x:f>A22-N22</x:f>
        <x:v>9.043603625968899e-7</x:v>
      </x:c>
      <x:c r="P22" s="22" t="n">
        <x:f>IF(O22&gt;=0,0.75*O22,(0.75-1)*O22)</x:f>
        <x:v>6.782702719476674e-7</x:v>
      </x:c>
    </x:row>
    <x:row r="23">
      <x:c r="A23" s="22" t="n">
        <x:v>12</x:v>
      </x:c>
      <x:c r="B23" s="22" t="n">
        <x:v>11</x:v>
      </x:c>
      <x:c r="C23" s="22" t="n">
        <x:v>12</x:v>
      </x:c>
      <x:c r="D23" s="22" t="n">
        <x:v>1</x:v>
      </x:c>
      <x:c r="E23" s="22" t="n">
        <x:v>0</x:v>
      </x:c>
      <x:c r="F23" s="22" t="n">
        <x:v>0</x:v>
      </x:c>
      <x:c r="G23" s="22" t="n">
        <x:v>15</x:v>
      </x:c>
      <x:c r="H23" s="22" t="n">
        <x:f>Coefficients!$C$2+B23*Coefficients!$C$3+C23*Coefficients!$C$4+D23*Coefficients!$C$5+E23*Coefficients!$C$6+F23*Coefficients!$C$7+G23*Coefficients!$C$8</x:f>
        <x:v>11.999999618892124</x:v>
      </x:c>
      <x:c r="I23" s="22" t="n">
        <x:f>A23-H23</x:f>
        <x:v>3.811078759241582e-7</x:v>
      </x:c>
      <x:c r="J23" s="22" t="n">
        <x:f>IF(I23&gt;=0,0.25*I23,(0.25-1)*I23)</x:f>
        <x:v>9.527696898103954e-8</x:v>
      </x:c>
      <x:c r="K23" s="22" t="n">
        <x:f>Coefficients!$C$9+B23*Coefficients!$C$10+C23*Coefficients!$C$11+D23*Coefficients!$C$12+E23*Coefficients!$C$13+F23*Coefficients!$C$14+G23*Coefficients!$C$15</x:f>
        <x:v>11.960904395087226</x:v>
      </x:c>
      <x:c r="L23" s="22" t="n">
        <x:f>A23-K23</x:f>
        <x:v>0.03909560491277375</x:v>
      </x:c>
      <x:c r="M23" s="22" t="n">
        <x:f>IF(L23&gt;=0,0.5*L23,(0.5-1)*L23)</x:f>
        <x:v>0.019547802456386876</x:v>
      </x:c>
      <x:c r="N23" s="22" t="n">
        <x:f>Coefficients!$C$16+B23*Coefficients!$C$17+C23*Coefficients!$C$18+D23*Coefficients!$C$19+E23*Coefficients!$C$20+F23*Coefficients!$C$21+G23*Coefficients!$C$22</x:f>
        <x:v>12.999999146158764</x:v>
      </x:c>
      <x:c r="O23" s="22" t="n">
        <x:f>A23-N23</x:f>
        <x:v>-0.9999991461587641</x:v>
      </x:c>
      <x:c r="P23" s="22" t="n">
        <x:f>IF(O23&gt;=0,0.75*O23,(0.75-1)*O23)</x:f>
        <x:v>0.24999978653969102</x:v>
      </x:c>
    </x:row>
    <x:row r="24">
      <x:c r="A24" s="22" t="n">
        <x:v>14</x:v>
      </x:c>
      <x:c r="B24" s="22" t="n">
        <x:v>12</x:v>
      </x:c>
      <x:c r="C24" s="22" t="n">
        <x:v>13</x:v>
      </x:c>
      <x:c r="D24" s="22" t="n">
        <x:v>2</x:v>
      </x:c>
      <x:c r="E24" s="22" t="n">
        <x:v>0</x:v>
      </x:c>
      <x:c r="F24" s="22" t="n">
        <x:v>0</x:v>
      </x:c>
      <x:c r="G24" s="22" t="n">
        <x:v>16</x:v>
      </x:c>
      <x:c r="H24" s="22" t="n">
        <x:f>Coefficients!$C$2+B24*Coefficients!$C$3+C24*Coefficients!$C$4+D24*Coefficients!$C$5+E24*Coefficients!$C$6+F24*Coefficients!$C$7+G24*Coefficients!$C$8</x:f>
        <x:v>12.999999811768372</x:v>
      </x:c>
      <x:c r="I24" s="22" t="n">
        <x:f>A24-H24</x:f>
        <x:v>1.0000001882316276</x:v>
      </x:c>
      <x:c r="J24" s="22" t="n">
        <x:f>IF(I24&gt;=0,0.25*I24,(0.25-1)*I24)</x:f>
        <x:v>0.2500000470579069</x:v>
      </x:c>
      <x:c r="K24" s="22" t="n">
        <x:f>Coefficients!$C$9+B24*Coefficients!$C$10+C24*Coefficients!$C$11+D24*Coefficients!$C$12+E24*Coefficients!$C$13+F24*Coefficients!$C$14+G24*Coefficients!$C$15</x:f>
        <x:v>13.06995797444091</x:v>
      </x:c>
      <x:c r="L24" s="22" t="n">
        <x:f>A24-K24</x:f>
        <x:v>0.9300420255590893</x:v>
      </x:c>
      <x:c r="M24" s="22" t="n">
        <x:f>IF(L24&gt;=0,0.5*L24,(0.5-1)*L24)</x:f>
        <x:v>0.46502101277954466</x:v>
      </x:c>
      <x:c r="N24" s="22" t="n">
        <x:f>Coefficients!$C$16+B24*Coefficients!$C$17+C24*Coefficients!$C$18+D24*Coefficients!$C$19+E24*Coefficients!$C$20+F24*Coefficients!$C$21+G24*Coefficients!$C$22</x:f>
        <x:v>13.999999270265803</x:v>
      </x:c>
      <x:c r="O24" s="22" t="n">
        <x:f>A24-N24</x:f>
        <x:v>7.297341966250315e-7</x:v>
      </x:c>
      <x:c r="P24" s="22" t="n">
        <x:f>IF(O24&gt;=0,0.75*O24,(0.75-1)*O24)</x:f>
        <x:v>5.473006474687736e-7</x:v>
      </x:c>
    </x:row>
    <x:row r="25">
      <x:c r="A25" s="22" t="n">
        <x:v>10</x:v>
      </x:c>
      <x:c r="B25" s="22" t="n">
        <x:v>10</x:v>
      </x:c>
      <x:c r="C25" s="22" t="n">
        <x:v>10</x:v>
      </x:c>
      <x:c r="D25" s="22" t="n">
        <x:v>2</x:v>
      </x:c>
      <x:c r="E25" s="22" t="n">
        <x:v>0</x:v>
      </x:c>
      <x:c r="F25" s="22" t="n">
        <x:v>2</x:v>
      </x:c>
      <x:c r="G25" s="22" t="n">
        <x:v>16</x:v>
      </x:c>
      <x:c r="H25" s="22" t="n">
        <x:f>Coefficients!$C$2+B25*Coefficients!$C$3+C25*Coefficients!$C$4+D25*Coefficients!$C$5+E25*Coefficients!$C$6+F25*Coefficients!$C$7+G25*Coefficients!$C$8</x:f>
        <x:v>10.00000010260251</x:v>
      </x:c>
      <x:c r="I25" s="22" t="n">
        <x:f>A25-H25</x:f>
        <x:v>-1.0260250959959194e-7</x:v>
      </x:c>
      <x:c r="J25" s="22" t="n">
        <x:f>IF(I25&gt;=0,0.25*I25,(0.25-1)*I25)</x:f>
        <x:v>7.695188219969396e-8</x:v>
      </x:c>
      <x:c r="K25" s="22" t="n">
        <x:f>Coefficients!$C$9+B25*Coefficients!$C$10+C25*Coefficients!$C$11+D25*Coefficients!$C$12+E25*Coefficients!$C$13+F25*Coefficients!$C$14+G25*Coefficients!$C$15</x:f>
        <x:v>10.372426610120499</x:v>
      </x:c>
      <x:c r="L25" s="22" t="n">
        <x:f>A25-K25</x:f>
        <x:v>-0.37242661012049894</x:v>
      </x:c>
      <x:c r="M25" s="22" t="n">
        <x:f>IF(L25&gt;=0,0.5*L25,(0.5-1)*L25)</x:f>
        <x:v>0.18621330506024947</x:v>
      </x:c>
      <x:c r="N25" s="22" t="n">
        <x:f>Coefficients!$C$16+B25*Coefficients!$C$17+C25*Coefficients!$C$18+D25*Coefficients!$C$19+E25*Coefficients!$C$20+F25*Coefficients!$C$21+G25*Coefficients!$C$22</x:f>
        <x:v>10.99999975293334</x:v>
      </x:c>
      <x:c r="O25" s="22" t="n">
        <x:f>A25-N25</x:f>
        <x:v>-0.9999997529333395</x:v>
      </x:c>
      <x:c r="P25" s="22" t="n">
        <x:f>IF(O25&gt;=0,0.75*O25,(0.75-1)*O25)</x:f>
        <x:v>0.24999993823333488</x:v>
      </x:c>
    </x:row>
    <x:row r="26">
      <x:c r="A26" s="22" t="n">
        <x:v>10</x:v>
      </x:c>
      <x:c r="B26" s="22" t="n">
        <x:v>10</x:v>
      </x:c>
      <x:c r="C26" s="22" t="n">
        <x:v>11</x:v>
      </x:c>
      <x:c r="D26" s="22" t="n">
        <x:v>3</x:v>
      </x:c>
      <x:c r="E26" s="22" t="n">
        <x:v>0</x:v>
      </x:c>
      <x:c r="F26" s="22" t="n">
        <x:v>2</x:v>
      </x:c>
      <x:c r="G26" s="22" t="n">
        <x:v>15</x:v>
      </x:c>
      <x:c r="H26" s="22" t="n">
        <x:f>Coefficients!$C$2+B26*Coefficients!$C$3+C26*Coefficients!$C$4+D26*Coefficients!$C$5+E26*Coefficients!$C$6+F26*Coefficients!$C$7+G26*Coefficients!$C$8</x:f>
        <x:v>10.999999862230615</x:v>
      </x:c>
      <x:c r="I26" s="22" t="n">
        <x:f>A26-H26</x:f>
        <x:v>-0.9999998622306148</x:v>
      </x:c>
      <x:c r="J26" s="22" t="n">
        <x:f>IF(I26&gt;=0,0.25*I26,(0.25-1)*I26)</x:f>
        <x:v>0.7499998966729611</x:v>
      </x:c>
      <x:c r="K26" s="22" t="n">
        <x:f>Coefficients!$C$9+B26*Coefficients!$C$10+C26*Coefficients!$C$11+D26*Coefficients!$C$12+E26*Coefficients!$C$13+F26*Coefficients!$C$14+G26*Coefficients!$C$15</x:f>
        <x:v>11.057611391684702</x:v>
      </x:c>
      <x:c r="L26" s="22" t="n">
        <x:f>A26-K26</x:f>
        <x:v>-1.057611391684702</x:v>
      </x:c>
      <x:c r="M26" s="22" t="n">
        <x:f>IF(L26&gt;=0,0.5*L26,(0.5-1)*L26)</x:f>
        <x:v>0.528805695842351</x:v>
      </x:c>
      <x:c r="N26" s="22" t="n">
        <x:f>Coefficients!$C$16+B26*Coefficients!$C$17+C26*Coefficients!$C$18+D26*Coefficients!$C$19+E26*Coefficients!$C$20+F26*Coefficients!$C$21+G26*Coefficients!$C$22</x:f>
        <x:v>11.99999921682044</x:v>
      </x:c>
      <x:c r="O26" s="22" t="n">
        <x:f>A26-N26</x:f>
        <x:v>-1.9999992168204397</x:v>
      </x:c>
      <x:c r="P26" s="22" t="n">
        <x:f>IF(O26&gt;=0,0.75*O26,(0.75-1)*O26)</x:f>
        <x:v>0.4999998042051099</x:v>
      </x:c>
    </x:row>
  </x:sheetData>
  <x:pageMargins left="0.7" right="0.7" top="0.75" bottom="0.75" header="0.3" footer="0.3"/>
  <x:tableParts count="1">
    <x:tablePart xmlns:r="http://schemas.openxmlformats.org/officeDocument/2006/relationships" r:id="R78a296a631ae4d64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9.3799991607666" hidden="0" customWidth="1"/>
    <x:col min="2" max="2" width="7" hidden="0" customWidth="1"/>
    <x:col min="3" max="3" width="6.880000114440918" hidden="0" customWidth="1"/>
    <x:col min="4" max="4" width="8.880000114440918" hidden="0" customWidth="1"/>
  </x:cols>
  <x:sheetData>
    <x:row r="1">
      <x:c r="A1" s="4" t="str">
        <x:v>Pinball Loss Worked Formulas</x:v>
      </x:c>
    </x:row>
    <x:row r="3">
      <x:c r="A3" s="15" t="str">
        <x:v>Tau</x:v>
      </x:c>
      <x:c r="B3" s="15" t="str">
        <x:v>Residual</x:v>
      </x:c>
      <x:c r="C3" s="15" t="str">
        <x:v>Formula</x:v>
      </x:c>
      <x:c r="D3" s="15" t="str">
        <x:v>Loss Result</x:v>
      </x:c>
    </x:row>
    <x:row r="4">
      <x:c r="A4" s="22" t="n">
        <x:v>0.25</x:v>
      </x:c>
      <x:c r="B4" s="22" t="n">
        <x:v>-3</x:v>
      </x:c>
      <x:c r="C4" s="22" t="n">
        <x:f>IF(B4&gt;=0,A4*B4,(A4-1)*B4)</x:f>
        <x:v>2.25</x:v>
      </x:c>
      <x:c r="D4" s="22" t="n">
        <x:f>IF(B4&gt;=0,A4*B4,(A4-1)*B4)</x:f>
        <x:v>2.25</x:v>
      </x:c>
    </x:row>
    <x:row r="5">
      <x:c r="A5" s="22" t="n">
        <x:v>0.25</x:v>
      </x:c>
      <x:c r="B5" s="22" t="n">
        <x:v>0</x:v>
      </x:c>
      <x:c r="C5" s="22" t="n">
        <x:f>IF(B5&gt;=0,A5*B5,(A5-1)*B5)</x:f>
        <x:v>0</x:v>
      </x:c>
      <x:c r="D5" s="22" t="n">
        <x:f>IF(B5&gt;=0,A5*B5,(A5-1)*B5)</x:f>
        <x:v>0</x:v>
      </x:c>
    </x:row>
    <x:row r="6">
      <x:c r="A6" s="22" t="n">
        <x:v>0.25</x:v>
      </x:c>
      <x:c r="B6" s="22" t="n">
        <x:v>4</x:v>
      </x:c>
      <x:c r="C6" s="22" t="n">
        <x:f>IF(B6&gt;=0,A6*B6,(A6-1)*B6)</x:f>
        <x:v>1</x:v>
      </x:c>
      <x:c r="D6" s="22" t="n">
        <x:f>IF(B6&gt;=0,A6*B6,(A6-1)*B6)</x:f>
        <x:v>1</x:v>
      </x:c>
    </x:row>
    <x:row r="7">
      <x:c r="A7" s="22" t="n">
        <x:v>0.5</x:v>
      </x:c>
      <x:c r="B7" s="22" t="n">
        <x:v>-3</x:v>
      </x:c>
      <x:c r="C7" s="22" t="n">
        <x:f>IF(B7&gt;=0,A7*B7,(A7-1)*B7)</x:f>
        <x:v>1.5</x:v>
      </x:c>
      <x:c r="D7" s="22" t="n">
        <x:f>IF(B7&gt;=0,A7*B7,(A7-1)*B7)</x:f>
        <x:v>1.5</x:v>
      </x:c>
    </x:row>
    <x:row r="8">
      <x:c r="A8" s="22" t="n">
        <x:v>0.5</x:v>
      </x:c>
      <x:c r="B8" s="22" t="n">
        <x:v>0</x:v>
      </x:c>
      <x:c r="C8" s="22" t="n">
        <x:f>IF(B8&gt;=0,A8*B8,(A8-1)*B8)</x:f>
        <x:v>0</x:v>
      </x:c>
      <x:c r="D8" s="22" t="n">
        <x:f>IF(B8&gt;=0,A8*B8,(A8-1)*B8)</x:f>
        <x:v>0</x:v>
      </x:c>
    </x:row>
    <x:row r="9">
      <x:c r="A9" s="22" t="n">
        <x:v>0.5</x:v>
      </x:c>
      <x:c r="B9" s="22" t="n">
        <x:v>4</x:v>
      </x:c>
      <x:c r="C9" s="22" t="n">
        <x:f>IF(B9&gt;=0,A9*B9,(A9-1)*B9)</x:f>
        <x:v>2</x:v>
      </x:c>
      <x:c r="D9" s="22" t="n">
        <x:f>IF(B9&gt;=0,A9*B9,(A9-1)*B9)</x:f>
        <x:v>2</x:v>
      </x:c>
    </x:row>
    <x:row r="10">
      <x:c r="A10" s="22" t="n">
        <x:v>0.75</x:v>
      </x:c>
      <x:c r="B10" s="22" t="n">
        <x:v>-3</x:v>
      </x:c>
      <x:c r="C10" s="22" t="n">
        <x:f>IF(B10&gt;=0,A10*B10,(A10-1)*B10)</x:f>
        <x:v>0.75</x:v>
      </x:c>
      <x:c r="D10" s="22" t="n">
        <x:f>IF(B10&gt;=0,A10*B10,(A10-1)*B10)</x:f>
        <x:v>0.75</x:v>
      </x:c>
    </x:row>
    <x:row r="11">
      <x:c r="A11" s="22" t="n">
        <x:v>0.75</x:v>
      </x:c>
      <x:c r="B11" s="22" t="n">
        <x:v>0</x:v>
      </x:c>
      <x:c r="C11" s="22" t="n">
        <x:f>IF(B11&gt;=0,A11*B11,(A11-1)*B11)</x:f>
        <x:v>0</x:v>
      </x:c>
      <x:c r="D11" s="22" t="n">
        <x:f>IF(B11&gt;=0,A11*B11,(A11-1)*B11)</x:f>
        <x:v>0</x:v>
      </x:c>
    </x:row>
    <x:row r="12">
      <x:c r="A12" s="22" t="n">
        <x:v>0.75</x:v>
      </x:c>
      <x:c r="B12" s="22" t="n">
        <x:v>4</x:v>
      </x:c>
      <x:c r="C12" s="22" t="n">
        <x:f>IF(B12&gt;=0,A12*B12,(A12-1)*B12)</x:f>
        <x:v>3</x:v>
      </x:c>
      <x:c r="D12" s="22" t="n">
        <x:f>IF(B12&gt;=0,A12*B12,(A12-1)*B12)</x:f>
        <x:v>3</x:v>
      </x:c>
    </x:row>
  </x:sheetData>
  <x:mergeCells>
    <x:mergeCell ref="A1:H1"/>
  </x:mergeCells>
  <x:pageMargins left="0.7" right="0.7" top="0.75" bottom="0.75" header="0.3" footer="0.3"/>
</x:worksheet>
</file>