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charts/chart2.xml" ContentType="application/vnd.openxmlformats-officedocument.drawingml.chart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6579b3f22a24a2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uide" sheetId="1" r:id="R78ce31ed9f2148d0"/>
    <x:sheet xmlns:r="http://schemas.openxmlformats.org/officeDocument/2006/relationships" name="Paired_Data" sheetId="2" r:id="Rb14ffe6ec130438f"/>
    <x:sheet xmlns:r="http://schemas.openxmlformats.org/officeDocument/2006/relationships" name="Contingency_Table" sheetId="3" r:id="R3111231f48034a5e"/>
    <x:sheet xmlns:r="http://schemas.openxmlformats.org/officeDocument/2006/relationships" name="Bowker_Calculations" sheetId="4" r:id="R0dcc5a2ad3904de5"/>
    <x:sheet xmlns:r="http://schemas.openxmlformats.org/officeDocument/2006/relationships" name="Marginal_Summary" sheetId="5" r:id="Ra014a17595ca4193"/>
    <x:sheet xmlns:r="http://schemas.openxmlformats.org/officeDocument/2006/relationships" name="Reporting" sheetId="6" r:id="R592f56f586434e5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.000000"/>
    <x:numFmt numFmtId="201" formatCode="0.00%"/>
  </x:numFmts>
  <x:fonts count="4">
    <x:font>
      <x:sz val="11"/>
      <x:name val="Carlito"/>
    </x:font>
    <x:font>
      <x:b/>
      <x:sz val="16"/>
      <x:color rgb="FFFFFFFF"/>
      <x:name val="Carlito"/>
    </x:font>
    <x:font>
      <x:b/>
      <x:sz val="11"/>
      <x:color rgb="FFFFFFFF"/>
      <x:name val="Carlito"/>
    </x:font>
    <x:font>
      <x:b/>
      <x:sz val="11"/>
      <x:color rgb="FF17365D"/>
      <x:name val="Carlito"/>
    </x:font>
  </x:fonts>
  <x:fills count="7">
    <x:fill>
      <x:patternFill patternType="none"/>
    </x:fill>
    <x:fill>
      <x:patternFill patternType="gray125"/>
    </x:fill>
    <x:fill>
      <x:patternFill patternType="solid">
        <x:fgColor rgb="FF1F4E78"/>
      </x:patternFill>
    </x:fill>
    <x:fill>
      <x:patternFill patternType="solid">
        <x:fgColor rgb="FF2E75B6"/>
      </x:patternFill>
    </x:fill>
    <x:fill>
      <x:patternFill patternType="solid">
        <x:fgColor rgb="FFD9EAF7"/>
      </x:patternFill>
    </x:fill>
    <x:fill>
      <x:patternFill patternType="solid">
        <x:fgColor rgb="FFFFF2CC"/>
      </x:patternFill>
    </x:fill>
    <x:fill>
      <x:patternFill patternType="solid">
        <x:fgColor rgb="FFEAF2F8"/>
      </x:patternFill>
    </x:fill>
  </x:fills>
  <x:borders count="18">
    <x:border/>
    <x:border/>
    <x:border>
      <x:left/>
      <x:top/>
    </x:border>
    <x:border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bottom/>
    </x:border>
    <x:border>
      <x:right/>
      <x:bottom/>
    </x:border>
    <x:border>
      <x:left/>
      <x:top/>
    </x:border>
    <x:border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bottom/>
    </x:border>
    <x:border>
      <x:right/>
      <x:bottom/>
    </x:border>
  </x:borders>
  <x:cellStyleXfs count="1">
    <x:xf numFmtId="0" fontId="0" fillId="0" borderId="0"/>
  </x:cellStyleXfs>
  <x:cellXfs count="66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left"/>
    </x:xf>
    <x:xf numFmtId="0" fontId="1" fillId="2" borderId="0" xfId="0" applyNumberFormat="1" applyFont="1" applyFill="1" applyBorder="1" applyAlignment="1">
      <x:alignment horizontal="left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left"/>
    </x:xf>
    <x:xf numFmtId="0" fontId="1" fillId="2" borderId="1" xfId="0" applyNumberFormat="1" applyFont="1" applyFill="1" applyBorder="1" applyAlignment="1">
      <x:alignment horizontal="left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left"/>
    </x:xf>
    <x:xf numFmtId="0" fontId="3" fillId="4" borderId="0" xfId="0" applyNumberFormat="1" applyFont="1" applyFill="1" applyBorder="1" applyAlignment="1">
      <x:alignment horizontal="left" vertic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left"/>
    </x:xf>
    <x:xf numFmtId="0" fontId="3" fillId="4" borderId="1" xfId="0" applyNumberFormat="1" applyFont="1" applyFill="1" applyBorder="1" applyAlignment="1">
      <x:alignment horizontal="left" vertical="center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5" borderId="0" xfId="0" applyNumberFormat="1" applyFont="1" applyFill="1" applyBorder="1"/>
    <x:xf numFmtId="0" fontId="0" fillId="5" borderId="1" xfId="0" applyNumberFormat="1" applyFont="1" applyFill="1" applyBorder="1"/>
    <x:xf numFmtId="0" fontId="0" fillId="6" borderId="0" xfId="0" applyNumberFormat="1" applyFont="1" applyFill="1" applyBorder="1"/>
    <x:xf numFmtId="0" fontId="0" fillId="6" borderId="1" xfId="0" applyNumberFormat="1" applyFont="1" applyFill="1" applyBorder="1"/>
    <x:xf numFmtId="0" fontId="2" fillId="3" borderId="2" xfId="0" applyNumberFormat="1" applyFont="1" applyFill="1" applyBorder="1" applyAlignment="1">
      <x:alignment horizontal="center" vertical="center" wrapText="1"/>
    </x:xf>
    <x:xf numFmtId="0" fontId="2" fillId="3" borderId="3" xfId="0" applyNumberFormat="1" applyFont="1" applyFill="1" applyBorder="1" applyAlignment="1">
      <x:alignment horizontal="center" vertical="center" wrapText="1"/>
    </x:xf>
    <x:xf numFmtId="0" fontId="2" fillId="3" borderId="4" xfId="0" applyNumberFormat="1" applyFont="1" applyFill="1" applyBorder="1" applyAlignment="1">
      <x:alignment horizontal="center" vertical="center" wrapText="1"/>
    </x:xf>
    <x:xf numFmtId="0" fontId="0" fillId="0" borderId="5" xfId="0" applyNumberFormat="1" applyFont="1" applyFill="1" applyBorder="1"/>
    <x:xf numFmtId="0" fontId="0" fillId="6" borderId="6" xfId="0" applyNumberFormat="1" applyFont="1" applyFill="1" applyBorder="1"/>
    <x:xf numFmtId="0" fontId="0" fillId="0" borderId="7" xfId="0" applyNumberFormat="1" applyFont="1" applyFill="1" applyBorder="1"/>
    <x:xf numFmtId="0" fontId="0" fillId="5" borderId="8" xfId="0" applyNumberFormat="1" applyFont="1" applyFill="1" applyBorder="1"/>
    <x:xf numFmtId="0" fontId="0" fillId="6" borderId="8" xfId="0" applyNumberFormat="1" applyFont="1" applyFill="1" applyBorder="1"/>
    <x:xf numFmtId="0" fontId="0" fillId="6" borderId="9" xfId="0" applyNumberFormat="1" applyFont="1" applyFill="1" applyBorder="1"/>
    <x:xf numFmtId="0" fontId="2" fillId="3" borderId="10" xfId="0" applyNumberFormat="1" applyFont="1" applyFill="1" applyBorder="1" applyAlignment="1">
      <x:alignment horizontal="center" vertical="center" wrapText="1"/>
    </x:xf>
    <x:xf numFmtId="0" fontId="2" fillId="3" borderId="11" xfId="0" applyNumberFormat="1" applyFont="1" applyFill="1" applyBorder="1" applyAlignment="1">
      <x:alignment horizontal="center" vertical="center" wrapText="1"/>
    </x:xf>
    <x:xf numFmtId="0" fontId="2" fillId="3" borderId="12" xfId="0" applyNumberFormat="1" applyFont="1" applyFill="1" applyBorder="1" applyAlignment="1">
      <x:alignment horizontal="center" vertical="center" wrapText="1"/>
    </x:xf>
    <x:xf numFmtId="0" fontId="0" fillId="0" borderId="13" xfId="0" applyNumberFormat="1" applyFont="1" applyFill="1" applyBorder="1"/>
    <x:xf numFmtId="0" fontId="0" fillId="6" borderId="14" xfId="0" applyNumberFormat="1" applyFont="1" applyFill="1" applyBorder="1"/>
    <x:xf numFmtId="0" fontId="0" fillId="0" borderId="15" xfId="0" applyNumberFormat="1" applyFont="1" applyFill="1" applyBorder="1"/>
    <x:xf numFmtId="0" fontId="0" fillId="5" borderId="16" xfId="0" applyNumberFormat="1" applyFont="1" applyFill="1" applyBorder="1"/>
    <x:xf numFmtId="0" fontId="0" fillId="6" borderId="16" xfId="0" applyNumberFormat="1" applyFont="1" applyFill="1" applyBorder="1"/>
    <x:xf numFmtId="0" fontId="0" fillId="6" borderId="17" xfId="0" applyNumberFormat="1" applyFont="1" applyFill="1" applyBorder="1"/>
    <x:xf numFmtId="0" fontId="3" fillId="4" borderId="5" xfId="0" applyNumberFormat="1" applyFont="1" applyFill="1" applyBorder="1" applyAlignment="1">
      <x:alignment horizontal="left" vertical="center"/>
    </x:xf>
    <x:xf numFmtId="0" fontId="2" fillId="3" borderId="7" xfId="0" applyNumberFormat="1" applyFont="1" applyFill="1" applyBorder="1" applyAlignment="1">
      <x:alignment horizontal="center" vertical="center" wrapText="1"/>
    </x:xf>
    <x:xf numFmtId="0" fontId="3" fillId="4" borderId="13" xfId="0" applyNumberFormat="1" applyFont="1" applyFill="1" applyBorder="1" applyAlignment="1">
      <x:alignment horizontal="left" vertical="center"/>
    </x:xf>
    <x:xf numFmtId="0" fontId="2" fillId="3" borderId="15" xfId="0" applyNumberFormat="1" applyFont="1" applyFill="1" applyBorder="1" applyAlignment="1">
      <x:alignment horizontal="center" vertical="center" wrapText="1"/>
    </x:xf>
    <x:xf numFmtId="0" fontId="3" fillId="4" borderId="0" xfId="0" applyNumberFormat="1" applyFont="1" applyFill="1" applyBorder="1" applyAlignment="1">
      <x:alignment horizontal="left" vertical="center" wrapText="1"/>
    </x:xf>
    <x:xf numFmtId="0" fontId="3" fillId="4" borderId="1" xfId="0" applyNumberFormat="1" applyFont="1" applyFill="1" applyBorder="1" applyAlignment="1">
      <x:alignment horizontal="left" vertical="center" wrapText="1"/>
    </x:xf>
    <x:xf numFmtId="200" fontId="0" fillId="6" borderId="0" xfId="0" applyNumberFormat="1" applyFont="1" applyFill="1" applyBorder="1"/>
    <x:xf numFmtId="200" fontId="0" fillId="6" borderId="1" xfId="0" applyNumberFormat="1" applyFont="1" applyFill="1" applyBorder="1"/>
    <x:xf numFmtId="201" fontId="0" fillId="6" borderId="0" xfId="0" applyNumberFormat="1" applyFont="1" applyFill="1" applyBorder="1"/>
    <x:xf numFmtId="201" fontId="0" fillId="6" borderId="1" xfId="0" applyNumberFormat="1" applyFont="1" applyFill="1" applyBorder="1"/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3" fillId="4" borderId="7" xfId="0" applyNumberFormat="1" applyFont="1" applyFill="1" applyBorder="1" applyAlignment="1">
      <x:alignment horizontal="left" vertical="center"/>
    </x:xf>
    <x:xf numFmtId="0" fontId="3" fillId="4" borderId="15" xfId="0" applyNumberFormat="1" applyFont="1" applyFill="1" applyBorder="1" applyAlignment="1">
      <x:alignment horizontal="left" vertical="center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1e264c70b1d44ddc" /><Relationship Type="http://schemas.openxmlformats.org/officeDocument/2006/relationships/theme" Target="/xl/theme/theme1.xml" Id="R483c8df151324ff0" /><Relationship Type="http://schemas.openxmlformats.org/officeDocument/2006/relationships/sharedStrings" Target="/xl/sharedStrings.xml" Id="Rf7518d9eb3da4768" /><Relationship Type="http://schemas.openxmlformats.org/officeDocument/2006/relationships/worksheet" Target="/xl/worksheets/sheet1.xml" Id="R78ce31ed9f2148d0" /><Relationship Type="http://schemas.openxmlformats.org/officeDocument/2006/relationships/worksheet" Target="/xl/worksheets/sheet2.xml" Id="Rb14ffe6ec130438f" /><Relationship Type="http://schemas.openxmlformats.org/officeDocument/2006/relationships/worksheet" Target="/xl/worksheets/sheet3.xml" Id="R3111231f48034a5e" /><Relationship Type="http://schemas.openxmlformats.org/officeDocument/2006/relationships/worksheet" Target="/xl/worksheets/sheet4.xml" Id="R0dcc5a2ad3904de5" /><Relationship Type="http://schemas.openxmlformats.org/officeDocument/2006/relationships/worksheet" Target="/xl/worksheets/sheet5.xml" Id="Ra014a17595ca4193" /><Relationship Type="http://schemas.openxmlformats.org/officeDocument/2006/relationships/worksheet" Target="/xl/worksheets/sheet6.xml" Id="R592f56f586434e54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64e6a18f008c41cf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chart" Target="/xl/drawings/charts/chart2.xml" Id="R4d87792879734367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Pair Contributions to Bowker Chi-Square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Series 1</c:v>
          </c:tx>
          <c:cat>
            <c:strLit>
              <c:ptCount val="1"/>
              <c:pt idx="0">
                <c:v>Item 1</c:v>
              </c:pt>
            </c:str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Contribution</c:v>
          </c:tx>
          <c:cat>
            <c:strRef>
              <c:f>'Bowker_Calculations'!$A$4:$A$6</c:f>
              <c:strCache>
                <c:ptCount val="1"/>
                <c:pt idx="0">
                  <c:v>Item 1</c:v>
                </c:pt>
              </c:strCache>
            </c:strRef>
          </c:cat>
          <c:val>
            <c:numRef>
              <c:f>'Bowker_Calculations'!$G$4:$G$6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Before and After Category Counts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Before Count</c:v>
          </c:tx>
          <c:cat>
            <c:strRef>
              <c:f>'Marginal_Summary'!$A$4:$A$6</c:f>
              <c:strCache>
                <c:ptCount val="0"/>
              </c:strCache>
            </c:strRef>
          </c:cat>
          <c:val>
            <c:numRef>
              <c:f>'Marginal_Summary'!$B$4:$B$6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After Count</c:v>
          </c:tx>
          <c:cat>
            <c:strRef>
              <c:f>'Marginal_Summary'!$A$4:$A$6</c:f>
              <c:strCache>
                <c:ptCount val="0"/>
              </c:strCache>
            </c:strRef>
          </c:cat>
          <c:val>
            <c:numRef>
              <c:f>'Marginal_Summary'!$C$4:$C$6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10</xdr:col>
      <xdr:colOff>0</xdr:colOff>
      <xdr:row>2</xdr:row>
      <xdr:rowOff>0</xdr:rowOff>
    </xdr:from>
    <xdr:to>
      <xdr:col>19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64e6a18f008c41cf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>
  <xdr:twoCellAnchor>
    <xdr:from>
      <xdr:col>7</xdr:col>
      <xdr:colOff>0</xdr:colOff>
      <xdr:row>2</xdr:row>
      <xdr:rowOff>0</xdr:rowOff>
    </xdr:from>
    <xdr:to>
      <xdr:col>16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4d8779287973436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1.xml" Id="Rbdc239bac143458b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drawing" Target="/xl/drawings/drawing2.xml" Id="R17c2d0604fdf40db" /></Relationships>
</file>

<file path=xl/worksheets/sheet1.xml><?xml version="1.0" encoding="utf-8"?>
<x:worksheet xmlns:x="http://schemas.openxmlformats.org/spreadsheetml/2006/main">
  <x:sheetFormatPr defaultRowHeight="15"/>
  <x:cols>
    <x:col min="1" max="1" width="25" hidden="0" customWidth="1"/>
    <x:col min="2" max="2" width="82" hidden="0" customWidth="1"/>
  </x:cols>
  <x:sheetData>
    <x:row r="1" ht="28" customHeight="1">
      <x:c r="A1" s="5" t="str">
        <x:v>Bowker's Test of Symmetry — Worked Excel File</x:v>
      </x:c>
      <x:c r="B1" s="5"/>
      <x:c r="C1" s="5"/>
      <x:c r="D1" s="5"/>
      <x:c r="E1" s="5"/>
      <x:c r="F1" s="5"/>
      <x:c r="G1" s="5"/>
      <x:c r="H1" s="5"/>
    </x:row>
    <x:row r="3">
      <x:c r="A3" s="14" t="str">
        <x:v>Sheet</x:v>
      </x:c>
      <x:c r="B3" s="14" t="str">
        <x:v>Purpose</x:v>
      </x:c>
    </x:row>
    <x:row r="4">
      <x:c r="A4" s="23" t="str">
        <x:v>Paired_Data</x:v>
      </x:c>
      <x:c r="B4" s="28" t="str">
        <x:v>Enter paired before and after measurements. The worked file uses G1 and G3.</x:v>
      </x:c>
    </x:row>
    <x:row r="5">
      <x:c r="A5" s="23" t="str">
        <x:v>Contingency_Table</x:v>
      </x:c>
      <x:c r="B5" s="28" t="str">
        <x:v>Builds the square Low/Medium/High before-by-after table with COUNTIFS formulas.</x:v>
      </x:c>
    </x:row>
    <x:row r="6">
      <x:c r="A6" s="23" t="str">
        <x:v>Bowker_Calculations</x:v>
      </x:c>
      <x:c r="B6" s="28" t="str">
        <x:v>Calculates reverse-cell comparisons, pair contributions, Bowker chi-square, df, p-value, and decision.</x:v>
      </x:c>
    </x:row>
    <x:row r="7">
      <x:c r="A7" s="23" t="str">
        <x:v>Marginal_Summary</x:v>
      </x:c>
      <x:c r="B7" s="28" t="str">
        <x:v>Compares before and after marginal counts and percentages.</x:v>
      </x:c>
    </x:row>
    <x:row r="8">
      <x:c r="A8" s="23" t="str">
        <x:v>Reporting</x:v>
      </x:c>
      <x:c r="B8" s="28" t="str">
        <x:v>Provides interpretation and reporting guidance.</x:v>
      </x:c>
    </x:row>
    <x:row r="9">
      <x:c r="A9" s="23" t="str">
        <x:v>Null hypothesis</x:v>
      </x:c>
      <x:c r="B9" s="28" t="str">
        <x:v>For every category pair i and j, the count moving i to j equals the count moving j to i.</x:v>
      </x:c>
    </x:row>
    <x:row r="10">
      <x:c r="A10" s="23" t="str">
        <x:v>Required design</x:v>
      </x:c>
      <x:c r="B10" s="28" t="str">
        <x:v>The same cases are measured twice and both measurements use the same category set.</x:v>
      </x:c>
    </x:row>
    <x:row r="11">
      <x:c r="A11" s="23" t="str">
        <x:v>Default bands</x:v>
      </x:c>
      <x:c r="B11" s="28" t="str">
        <x:v>Low = 0-9, Medium = 10-13, High = 14 or above.</x:v>
      </x:c>
    </x:row>
    <x:row r="13">
      <x:c r="A13" s="23" t="str">
        <x:v>How to use the workbook</x:v>
      </x:c>
      <x:c r="B13" s="23"/>
      <x:c r="C13" s="23"/>
      <x:c r="D13" s="23"/>
      <x:c r="E13" s="23"/>
      <x:c r="F13" s="23"/>
      <x:c r="G13" s="23"/>
      <x:c r="H13" s="23"/>
    </x:row>
    <x:row r="14">
      <x:c r="A14" s="28" t="str">
        <x:v>1. Replace the yellow G1 and G3 values on Paired_Data with your paired measurements.</x:v>
      </x:c>
      <x:c r="B14" s="28"/>
      <x:c r="C14" s="28"/>
      <x:c r="D14" s="28"/>
      <x:c r="E14" s="28"/>
      <x:c r="F14" s="28"/>
      <x:c r="G14" s="28"/>
      <x:c r="H14" s="28"/>
    </x:row>
    <x:row r="15">
      <x:c r="A15" s="28" t="str">
        <x:v>2. Keep both measurements on the same row because each row represents one matched case.</x:v>
      </x:c>
      <x:c r="B15" s="28"/>
      <x:c r="C15" s="28"/>
      <x:c r="D15" s="28"/>
      <x:c r="E15" s="28"/>
      <x:c r="F15" s="28"/>
      <x:c r="G15" s="28"/>
      <x:c r="H15" s="28"/>
    </x:row>
    <x:row r="16">
      <x:c r="A16" s="28" t="str">
        <x:v>3. The before and after category formulas update automatically.</x:v>
      </x:c>
      <x:c r="B16" s="28"/>
      <x:c r="C16" s="28"/>
      <x:c r="D16" s="28"/>
      <x:c r="E16" s="28"/>
      <x:c r="F16" s="28"/>
      <x:c r="G16" s="28"/>
      <x:c r="H16" s="28"/>
    </x:row>
    <x:row r="17">
      <x:c r="A17" s="28" t="str">
        <x:v>4. The contingency table and all Bowker calculations then update automatically.</x:v>
      </x:c>
      <x:c r="B17" s="28"/>
      <x:c r="C17" s="28"/>
      <x:c r="D17" s="28"/>
      <x:c r="E17" s="28"/>
      <x:c r="F17" s="28"/>
      <x:c r="G17" s="28"/>
      <x:c r="H17" s="28"/>
    </x:row>
    <x:row r="18">
      <x:c r="A18" s="28" t="str">
        <x:v>5. Bowker's test uses only off-diagonal reverse-cell pairs; diagonal cells represent no category change.</x:v>
      </x:c>
      <x:c r="B18" s="28"/>
      <x:c r="C18" s="28"/>
      <x:c r="D18" s="28"/>
      <x:c r="E18" s="28"/>
      <x:c r="F18" s="28"/>
      <x:c r="G18" s="28"/>
      <x:c r="H18" s="28"/>
    </x:row>
    <x:row r="19">
      <x:c r="A19" s="28" t="str">
        <x:v>6. Report the square table, chi-square, degrees of freedom, p-value, and the strongest directional pair contributions.</x:v>
      </x:c>
      <x:c r="B19" s="28"/>
      <x:c r="C19" s="28"/>
      <x:c r="D19" s="28"/>
      <x:c r="E19" s="28"/>
      <x:c r="F19" s="28"/>
      <x:c r="G19" s="28"/>
      <x:c r="H19" s="28"/>
    </x:row>
  </x:sheetData>
  <x:mergeCells>
    <x:mergeCell ref="A1:H1"/>
    <x:mergeCell ref="A13:H1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9" hidden="0" customWidth="1"/>
    <x:col min="2" max="2" width="15" hidden="0" customWidth="1"/>
    <x:col min="3" max="3" width="15" hidden="0" customWidth="1"/>
    <x:col min="4" max="4" width="20" hidden="0" customWidth="1"/>
    <x:col min="5" max="5" width="20" hidden="0" customWidth="1"/>
  </x:cols>
  <x:sheetData>
    <x:row r="1">
      <x:c r="A1" s="5" t="str">
        <x:v>Worked Paired Measurements</x:v>
      </x:c>
      <x:c r="B1" s="5"/>
      <x:c r="C1" s="5"/>
      <x:c r="D1" s="5"/>
      <x:c r="E1" s="5"/>
    </x:row>
    <x:row r="3">
      <x:c r="A3" s="34" t="str">
        <x:v>ID</x:v>
      </x:c>
      <x:c r="B3" s="35" t="str">
        <x:v>G1 Before</x:v>
      </x:c>
      <x:c r="C3" s="35" t="str">
        <x:v>G3 After</x:v>
      </x:c>
      <x:c r="D3" s="35" t="str">
        <x:v>Before Category</x:v>
      </x:c>
      <x:c r="E3" s="36" t="str">
        <x:v>After Category</x:v>
      </x:c>
    </x:row>
    <x:row r="4">
      <x:c r="A4" s="37" t="n">
        <x:v>1</x:v>
      </x:c>
      <x:c r="B4" s="30" t="n">
        <x:v>6</x:v>
      </x:c>
      <x:c r="C4" s="30" t="n">
        <x:v>7</x:v>
      </x:c>
      <x:c r="D4" s="32" t="str">
        <x:f>IF(B4&lt;10,"Low",IF(B4&lt;14,"Medium","High"))</x:f>
        <x:v>Low</x:v>
      </x:c>
      <x:c r="E4" s="38" t="str">
        <x:f>IF(C4&lt;10,"Low",IF(C4&lt;14,"Medium","High"))</x:f>
        <x:v>Low</x:v>
      </x:c>
    </x:row>
    <x:row r="5">
      <x:c r="A5" s="37" t="n">
        <x:v>2</x:v>
      </x:c>
      <x:c r="B5" s="30" t="n">
        <x:v>7</x:v>
      </x:c>
      <x:c r="C5" s="30" t="n">
        <x:v>8</x:v>
      </x:c>
      <x:c r="D5" s="32" t="str">
        <x:f>IF(B5&lt;10,"Low",IF(B5&lt;14,"Medium","High"))</x:f>
        <x:v>Low</x:v>
      </x:c>
      <x:c r="E5" s="38" t="str">
        <x:f>IF(C5&lt;10,"Low",IF(C5&lt;14,"Medium","High"))</x:f>
        <x:v>Low</x:v>
      </x:c>
    </x:row>
    <x:row r="6">
      <x:c r="A6" s="37" t="n">
        <x:v>3</x:v>
      </x:c>
      <x:c r="B6" s="30" t="n">
        <x:v>8</x:v>
      </x:c>
      <x:c r="C6" s="30" t="n">
        <x:v>9</x:v>
      </x:c>
      <x:c r="D6" s="32" t="str">
        <x:f>IF(B6&lt;10,"Low",IF(B6&lt;14,"Medium","High"))</x:f>
        <x:v>Low</x:v>
      </x:c>
      <x:c r="E6" s="38" t="str">
        <x:f>IF(C6&lt;10,"Low",IF(C6&lt;14,"Medium","High"))</x:f>
        <x:v>Low</x:v>
      </x:c>
    </x:row>
    <x:row r="7">
      <x:c r="A7" s="37" t="n">
        <x:v>4</x:v>
      </x:c>
      <x:c r="B7" s="30" t="n">
        <x:v>9</x:v>
      </x:c>
      <x:c r="C7" s="30" t="n">
        <x:v>6</x:v>
      </x:c>
      <x:c r="D7" s="32" t="str">
        <x:f>IF(B7&lt;10,"Low",IF(B7&lt;14,"Medium","High"))</x:f>
        <x:v>Low</x:v>
      </x:c>
      <x:c r="E7" s="38" t="str">
        <x:f>IF(C7&lt;10,"Low",IF(C7&lt;14,"Medium","High"))</x:f>
        <x:v>Low</x:v>
      </x:c>
    </x:row>
    <x:row r="8">
      <x:c r="A8" s="37" t="n">
        <x:v>5</x:v>
      </x:c>
      <x:c r="B8" s="30" t="n">
        <x:v>6</x:v>
      </x:c>
      <x:c r="C8" s="30" t="n">
        <x:v>7</x:v>
      </x:c>
      <x:c r="D8" s="32" t="str">
        <x:f>IF(B8&lt;10,"Low",IF(B8&lt;14,"Medium","High"))</x:f>
        <x:v>Low</x:v>
      </x:c>
      <x:c r="E8" s="38" t="str">
        <x:f>IF(C8&lt;10,"Low",IF(C8&lt;14,"Medium","High"))</x:f>
        <x:v>Low</x:v>
      </x:c>
    </x:row>
    <x:row r="9">
      <x:c r="A9" s="37" t="n">
        <x:v>6</x:v>
      </x:c>
      <x:c r="B9" s="30" t="n">
        <x:v>7</x:v>
      </x:c>
      <x:c r="C9" s="30" t="n">
        <x:v>8</x:v>
      </x:c>
      <x:c r="D9" s="32" t="str">
        <x:f>IF(B9&lt;10,"Low",IF(B9&lt;14,"Medium","High"))</x:f>
        <x:v>Low</x:v>
      </x:c>
      <x:c r="E9" s="38" t="str">
        <x:f>IF(C9&lt;10,"Low",IF(C9&lt;14,"Medium","High"))</x:f>
        <x:v>Low</x:v>
      </x:c>
    </x:row>
    <x:row r="10">
      <x:c r="A10" s="37" t="n">
        <x:v>7</x:v>
      </x:c>
      <x:c r="B10" s="30" t="n">
        <x:v>6</x:v>
      </x:c>
      <x:c r="C10" s="30" t="n">
        <x:v>11</x:v>
      </x:c>
      <x:c r="D10" s="32" t="str">
        <x:f>IF(B10&lt;10,"Low",IF(B10&lt;14,"Medium","High"))</x:f>
        <x:v>Low</x:v>
      </x:c>
      <x:c r="E10" s="38" t="str">
        <x:f>IF(C10&lt;10,"Low",IF(C10&lt;14,"Medium","High"))</x:f>
        <x:v>Medium</x:v>
      </x:c>
    </x:row>
    <x:row r="11">
      <x:c r="A11" s="37" t="n">
        <x:v>8</x:v>
      </x:c>
      <x:c r="B11" s="30" t="n">
        <x:v>7</x:v>
      </x:c>
      <x:c r="C11" s="30" t="n">
        <x:v>12</x:v>
      </x:c>
      <x:c r="D11" s="32" t="str">
        <x:f>IF(B11&lt;10,"Low",IF(B11&lt;14,"Medium","High"))</x:f>
        <x:v>Low</x:v>
      </x:c>
      <x:c r="E11" s="38" t="str">
        <x:f>IF(C11&lt;10,"Low",IF(C11&lt;14,"Medium","High"))</x:f>
        <x:v>Medium</x:v>
      </x:c>
    </x:row>
    <x:row r="12">
      <x:c r="A12" s="37" t="n">
        <x:v>9</x:v>
      </x:c>
      <x:c r="B12" s="30" t="n">
        <x:v>8</x:v>
      </x:c>
      <x:c r="C12" s="30" t="n">
        <x:v>13</x:v>
      </x:c>
      <x:c r="D12" s="32" t="str">
        <x:f>IF(B12&lt;10,"Low",IF(B12&lt;14,"Medium","High"))</x:f>
        <x:v>Low</x:v>
      </x:c>
      <x:c r="E12" s="38" t="str">
        <x:f>IF(C12&lt;10,"Low",IF(C12&lt;14,"Medium","High"))</x:f>
        <x:v>Medium</x:v>
      </x:c>
    </x:row>
    <x:row r="13">
      <x:c r="A13" s="37" t="n">
        <x:v>10</x:v>
      </x:c>
      <x:c r="B13" s="30" t="n">
        <x:v>9</x:v>
      </x:c>
      <x:c r="C13" s="30" t="n">
        <x:v>10</x:v>
      </x:c>
      <x:c r="D13" s="32" t="str">
        <x:f>IF(B13&lt;10,"Low",IF(B13&lt;14,"Medium","High"))</x:f>
        <x:v>Low</x:v>
      </x:c>
      <x:c r="E13" s="38" t="str">
        <x:f>IF(C13&lt;10,"Low",IF(C13&lt;14,"Medium","High"))</x:f>
        <x:v>Medium</x:v>
      </x:c>
    </x:row>
    <x:row r="14">
      <x:c r="A14" s="37" t="n">
        <x:v>11</x:v>
      </x:c>
      <x:c r="B14" s="30" t="n">
        <x:v>6</x:v>
      </x:c>
      <x:c r="C14" s="30" t="n">
        <x:v>11</x:v>
      </x:c>
      <x:c r="D14" s="32" t="str">
        <x:f>IF(B14&lt;10,"Low",IF(B14&lt;14,"Medium","High"))</x:f>
        <x:v>Low</x:v>
      </x:c>
      <x:c r="E14" s="38" t="str">
        <x:f>IF(C14&lt;10,"Low",IF(C14&lt;14,"Medium","High"))</x:f>
        <x:v>Medium</x:v>
      </x:c>
    </x:row>
    <x:row r="15">
      <x:c r="A15" s="37" t="n">
        <x:v>12</x:v>
      </x:c>
      <x:c r="B15" s="30" t="n">
        <x:v>7</x:v>
      </x:c>
      <x:c r="C15" s="30" t="n">
        <x:v>12</x:v>
      </x:c>
      <x:c r="D15" s="32" t="str">
        <x:f>IF(B15&lt;10,"Low",IF(B15&lt;14,"Medium","High"))</x:f>
        <x:v>Low</x:v>
      </x:c>
      <x:c r="E15" s="38" t="str">
        <x:f>IF(C15&lt;10,"Low",IF(C15&lt;14,"Medium","High"))</x:f>
        <x:v>Medium</x:v>
      </x:c>
    </x:row>
    <x:row r="16">
      <x:c r="A16" s="37" t="n">
        <x:v>13</x:v>
      </x:c>
      <x:c r="B16" s="30" t="n">
        <x:v>8</x:v>
      </x:c>
      <x:c r="C16" s="30" t="n">
        <x:v>13</x:v>
      </x:c>
      <x:c r="D16" s="32" t="str">
        <x:f>IF(B16&lt;10,"Low",IF(B16&lt;14,"Medium","High"))</x:f>
        <x:v>Low</x:v>
      </x:c>
      <x:c r="E16" s="38" t="str">
        <x:f>IF(C16&lt;10,"Low",IF(C16&lt;14,"Medium","High"))</x:f>
        <x:v>Medium</x:v>
      </x:c>
    </x:row>
    <x:row r="17">
      <x:c r="A17" s="37" t="n">
        <x:v>14</x:v>
      </x:c>
      <x:c r="B17" s="30" t="n">
        <x:v>6</x:v>
      </x:c>
      <x:c r="C17" s="30" t="n">
        <x:v>15</x:v>
      </x:c>
      <x:c r="D17" s="32" t="str">
        <x:f>IF(B17&lt;10,"Low",IF(B17&lt;14,"Medium","High"))</x:f>
        <x:v>Low</x:v>
      </x:c>
      <x:c r="E17" s="38" t="str">
        <x:f>IF(C17&lt;10,"Low",IF(C17&lt;14,"Medium","High"))</x:f>
        <x:v>High</x:v>
      </x:c>
    </x:row>
    <x:row r="18">
      <x:c r="A18" s="37" t="n">
        <x:v>15</x:v>
      </x:c>
      <x:c r="B18" s="30" t="n">
        <x:v>7</x:v>
      </x:c>
      <x:c r="C18" s="30" t="n">
        <x:v>16</x:v>
      </x:c>
      <x:c r="D18" s="32" t="str">
        <x:f>IF(B18&lt;10,"Low",IF(B18&lt;14,"Medium","High"))</x:f>
        <x:v>Low</x:v>
      </x:c>
      <x:c r="E18" s="38" t="str">
        <x:f>IF(C18&lt;10,"Low",IF(C18&lt;14,"Medium","High"))</x:f>
        <x:v>High</x:v>
      </x:c>
    </x:row>
    <x:row r="19">
      <x:c r="A19" s="37" t="n">
        <x:v>16</x:v>
      </x:c>
      <x:c r="B19" s="30" t="n">
        <x:v>10</x:v>
      </x:c>
      <x:c r="C19" s="30" t="n">
        <x:v>7</x:v>
      </x:c>
      <x:c r="D19" s="32" t="str">
        <x:f>IF(B19&lt;10,"Low",IF(B19&lt;14,"Medium","High"))</x:f>
        <x:v>Medium</x:v>
      </x:c>
      <x:c r="E19" s="38" t="str">
        <x:f>IF(C19&lt;10,"Low",IF(C19&lt;14,"Medium","High"))</x:f>
        <x:v>Low</x:v>
      </x:c>
    </x:row>
    <x:row r="20">
      <x:c r="A20" s="37" t="n">
        <x:v>17</x:v>
      </x:c>
      <x:c r="B20" s="30" t="n">
        <x:v>10</x:v>
      </x:c>
      <x:c r="C20" s="30" t="n">
        <x:v>11</x:v>
      </x:c>
      <x:c r="D20" s="32" t="str">
        <x:f>IF(B20&lt;10,"Low",IF(B20&lt;14,"Medium","High"))</x:f>
        <x:v>Medium</x:v>
      </x:c>
      <x:c r="E20" s="38" t="str">
        <x:f>IF(C20&lt;10,"Low",IF(C20&lt;14,"Medium","High"))</x:f>
        <x:v>Medium</x:v>
      </x:c>
    </x:row>
    <x:row r="21">
      <x:c r="A21" s="37" t="n">
        <x:v>18</x:v>
      </x:c>
      <x:c r="B21" s="30" t="n">
        <x:v>11</x:v>
      </x:c>
      <x:c r="C21" s="30" t="n">
        <x:v>12</x:v>
      </x:c>
      <x:c r="D21" s="32" t="str">
        <x:f>IF(B21&lt;10,"Low",IF(B21&lt;14,"Medium","High"))</x:f>
        <x:v>Medium</x:v>
      </x:c>
      <x:c r="E21" s="38" t="str">
        <x:f>IF(C21&lt;10,"Low",IF(C21&lt;14,"Medium","High"))</x:f>
        <x:v>Medium</x:v>
      </x:c>
    </x:row>
    <x:row r="22">
      <x:c r="A22" s="37" t="n">
        <x:v>19</x:v>
      </x:c>
      <x:c r="B22" s="30" t="n">
        <x:v>12</x:v>
      </x:c>
      <x:c r="C22" s="30" t="n">
        <x:v>13</x:v>
      </x:c>
      <x:c r="D22" s="32" t="str">
        <x:f>IF(B22&lt;10,"Low",IF(B22&lt;14,"Medium","High"))</x:f>
        <x:v>Medium</x:v>
      </x:c>
      <x:c r="E22" s="38" t="str">
        <x:f>IF(C22&lt;10,"Low",IF(C22&lt;14,"Medium","High"))</x:f>
        <x:v>Medium</x:v>
      </x:c>
    </x:row>
    <x:row r="23">
      <x:c r="A23" s="37" t="n">
        <x:v>20</x:v>
      </x:c>
      <x:c r="B23" s="30" t="n">
        <x:v>13</x:v>
      </x:c>
      <x:c r="C23" s="30" t="n">
        <x:v>10</x:v>
      </x:c>
      <x:c r="D23" s="32" t="str">
        <x:f>IF(B23&lt;10,"Low",IF(B23&lt;14,"Medium","High"))</x:f>
        <x:v>Medium</x:v>
      </x:c>
      <x:c r="E23" s="38" t="str">
        <x:f>IF(C23&lt;10,"Low",IF(C23&lt;14,"Medium","High"))</x:f>
        <x:v>Medium</x:v>
      </x:c>
    </x:row>
    <x:row r="24">
      <x:c r="A24" s="37" t="n">
        <x:v>21</x:v>
      </x:c>
      <x:c r="B24" s="30" t="n">
        <x:v>10</x:v>
      </x:c>
      <x:c r="C24" s="30" t="n">
        <x:v>11</x:v>
      </x:c>
      <x:c r="D24" s="32" t="str">
        <x:f>IF(B24&lt;10,"Low",IF(B24&lt;14,"Medium","High"))</x:f>
        <x:v>Medium</x:v>
      </x:c>
      <x:c r="E24" s="38" t="str">
        <x:f>IF(C24&lt;10,"Low",IF(C24&lt;14,"Medium","High"))</x:f>
        <x:v>Medium</x:v>
      </x:c>
    </x:row>
    <x:row r="25">
      <x:c r="A25" s="37" t="n">
        <x:v>22</x:v>
      </x:c>
      <x:c r="B25" s="30" t="n">
        <x:v>11</x:v>
      </x:c>
      <x:c r="C25" s="30" t="n">
        <x:v>12</x:v>
      </x:c>
      <x:c r="D25" s="32" t="str">
        <x:f>IF(B25&lt;10,"Low",IF(B25&lt;14,"Medium","High"))</x:f>
        <x:v>Medium</x:v>
      </x:c>
      <x:c r="E25" s="38" t="str">
        <x:f>IF(C25&lt;10,"Low",IF(C25&lt;14,"Medium","High"))</x:f>
        <x:v>Medium</x:v>
      </x:c>
    </x:row>
    <x:row r="26">
      <x:c r="A26" s="37" t="n">
        <x:v>23</x:v>
      </x:c>
      <x:c r="B26" s="30" t="n">
        <x:v>10</x:v>
      </x:c>
      <x:c r="C26" s="30" t="n">
        <x:v>15</x:v>
      </x:c>
      <x:c r="D26" s="32" t="str">
        <x:f>IF(B26&lt;10,"Low",IF(B26&lt;14,"Medium","High"))</x:f>
        <x:v>Medium</x:v>
      </x:c>
      <x:c r="E26" s="38" t="str">
        <x:f>IF(C26&lt;10,"Low",IF(C26&lt;14,"Medium","High"))</x:f>
        <x:v>High</x:v>
      </x:c>
    </x:row>
    <x:row r="27">
      <x:c r="A27" s="37" t="n">
        <x:v>24</x:v>
      </x:c>
      <x:c r="B27" s="30" t="n">
        <x:v>11</x:v>
      </x:c>
      <x:c r="C27" s="30" t="n">
        <x:v>16</x:v>
      </x:c>
      <x:c r="D27" s="32" t="str">
        <x:f>IF(B27&lt;10,"Low",IF(B27&lt;14,"Medium","High"))</x:f>
        <x:v>Medium</x:v>
      </x:c>
      <x:c r="E27" s="38" t="str">
        <x:f>IF(C27&lt;10,"Low",IF(C27&lt;14,"Medium","High"))</x:f>
        <x:v>High</x:v>
      </x:c>
    </x:row>
    <x:row r="28">
      <x:c r="A28" s="37" t="n">
        <x:v>25</x:v>
      </x:c>
      <x:c r="B28" s="30" t="n">
        <x:v>12</x:v>
      </x:c>
      <x:c r="C28" s="30" t="n">
        <x:v>17</x:v>
      </x:c>
      <x:c r="D28" s="32" t="str">
        <x:f>IF(B28&lt;10,"Low",IF(B28&lt;14,"Medium","High"))</x:f>
        <x:v>Medium</x:v>
      </x:c>
      <x:c r="E28" s="38" t="str">
        <x:f>IF(C28&lt;10,"Low",IF(C28&lt;14,"Medium","High"))</x:f>
        <x:v>High</x:v>
      </x:c>
    </x:row>
    <x:row r="29">
      <x:c r="A29" s="37" t="n">
        <x:v>26</x:v>
      </x:c>
      <x:c r="B29" s="30" t="n">
        <x:v>13</x:v>
      </x:c>
      <x:c r="C29" s="30" t="n">
        <x:v>14</x:v>
      </x:c>
      <x:c r="D29" s="32" t="str">
        <x:f>IF(B29&lt;10,"Low",IF(B29&lt;14,"Medium","High"))</x:f>
        <x:v>Medium</x:v>
      </x:c>
      <x:c r="E29" s="38" t="str">
        <x:f>IF(C29&lt;10,"Low",IF(C29&lt;14,"Medium","High"))</x:f>
        <x:v>High</x:v>
      </x:c>
    </x:row>
    <x:row r="30">
      <x:c r="A30" s="37" t="n">
        <x:v>27</x:v>
      </x:c>
      <x:c r="B30" s="30" t="n">
        <x:v>10</x:v>
      </x:c>
      <x:c r="C30" s="30" t="n">
        <x:v>15</x:v>
      </x:c>
      <x:c r="D30" s="32" t="str">
        <x:f>IF(B30&lt;10,"Low",IF(B30&lt;14,"Medium","High"))</x:f>
        <x:v>Medium</x:v>
      </x:c>
      <x:c r="E30" s="38" t="str">
        <x:f>IF(C30&lt;10,"Low",IF(C30&lt;14,"Medium","High"))</x:f>
        <x:v>High</x:v>
      </x:c>
    </x:row>
    <x:row r="31">
      <x:c r="A31" s="37" t="n">
        <x:v>28</x:v>
      </x:c>
      <x:c r="B31" s="30" t="n">
        <x:v>14</x:v>
      </x:c>
      <x:c r="C31" s="30" t="n">
        <x:v>11</x:v>
      </x:c>
      <x:c r="D31" s="32" t="str">
        <x:f>IF(B31&lt;10,"Low",IF(B31&lt;14,"Medium","High"))</x:f>
        <x:v>High</x:v>
      </x:c>
      <x:c r="E31" s="38" t="str">
        <x:f>IF(C31&lt;10,"Low",IF(C31&lt;14,"Medium","High"))</x:f>
        <x:v>Medium</x:v>
      </x:c>
    </x:row>
    <x:row r="32">
      <x:c r="A32" s="37" t="n">
        <x:v>29</x:v>
      </x:c>
      <x:c r="B32" s="30" t="n">
        <x:v>14</x:v>
      </x:c>
      <x:c r="C32" s="30" t="n">
        <x:v>15</x:v>
      </x:c>
      <x:c r="D32" s="32" t="str">
        <x:f>IF(B32&lt;10,"Low",IF(B32&lt;14,"Medium","High"))</x:f>
        <x:v>High</x:v>
      </x:c>
      <x:c r="E32" s="38" t="str">
        <x:f>IF(C32&lt;10,"Low",IF(C32&lt;14,"Medium","High"))</x:f>
        <x:v>High</x:v>
      </x:c>
    </x:row>
    <x:row r="33">
      <x:c r="A33" s="39" t="n">
        <x:v>30</x:v>
      </x:c>
      <x:c r="B33" s="40" t="n">
        <x:v>15</x:v>
      </x:c>
      <x:c r="C33" s="40" t="n">
        <x:v>16</x:v>
      </x:c>
      <x:c r="D33" s="41" t="str">
        <x:f>IF(B33&lt;10,"Low",IF(B33&lt;14,"Medium","High"))</x:f>
        <x:v>High</x:v>
      </x:c>
      <x:c r="E33" s="42" t="str">
        <x:f>IF(C33&lt;10,"Low",IF(C33&lt;14,"Medium","High"))</x:f>
        <x:v>High</x:v>
      </x:c>
    </x:row>
  </x:sheetData>
  <x:mergeCells>
    <x:mergeCell ref="A1:E1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2" max="2" width="22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</x:cols>
  <x:sheetData>
    <x:row r="1">
      <x:c r="A1" s="5" t="str">
        <x:v>Paired Square Contingency Table</x:v>
      </x:c>
      <x:c r="B1" s="5"/>
      <x:c r="C1" s="5"/>
      <x:c r="D1" s="5"/>
      <x:c r="E1" s="5"/>
      <x:c r="F1" s="5"/>
      <x:c r="G1" s="5"/>
    </x:row>
    <x:row r="3">
      <x:c r="B3" s="34" t="str">
        <x:v>Before \ After</x:v>
      </x:c>
      <x:c r="C3" s="35" t="str">
        <x:v>Low</x:v>
      </x:c>
      <x:c r="D3" s="35" t="str">
        <x:v>Medium</x:v>
      </x:c>
      <x:c r="E3" s="35" t="str">
        <x:v>High</x:v>
      </x:c>
      <x:c r="F3" s="36" t="str">
        <x:v>Row Total</x:v>
      </x:c>
    </x:row>
    <x:row r="4">
      <x:c r="B4" s="52" t="str">
        <x:v>Low</x:v>
      </x:c>
      <x:c r="C4" s="32" t="n">
        <x:f>COUNTIFS(Paired_Data!$D$4:$D$33,$B4,Paired_Data!$E$4:$E$33,C$3)</x:f>
        <x:v>6</x:v>
      </x:c>
      <x:c r="D4" s="32" t="n">
        <x:f>COUNTIFS(Paired_Data!$D$4:$D$33,$B4,Paired_Data!$E$4:$E$33,D$3)</x:f>
        <x:v>7</x:v>
      </x:c>
      <x:c r="E4" s="32" t="n">
        <x:f>COUNTIFS(Paired_Data!$D$4:$D$33,$B4,Paired_Data!$E$4:$E$33,E$3)</x:f>
        <x:v>2</x:v>
      </x:c>
      <x:c r="F4" s="38" t="n">
        <x:f>SUM(C4:E4)</x:f>
        <x:v>15</x:v>
      </x:c>
    </x:row>
    <x:row r="5">
      <x:c r="B5" s="52" t="str">
        <x:v>Medium</x:v>
      </x:c>
      <x:c r="C5" s="32" t="n">
        <x:f>COUNTIFS(Paired_Data!$D$4:$D$33,$B5,Paired_Data!$E$4:$E$33,C$3)</x:f>
        <x:v>1</x:v>
      </x:c>
      <x:c r="D5" s="32" t="n">
        <x:f>COUNTIFS(Paired_Data!$D$4:$D$33,$B5,Paired_Data!$E$4:$E$33,D$3)</x:f>
        <x:v>6</x:v>
      </x:c>
      <x:c r="E5" s="32" t="n">
        <x:f>COUNTIFS(Paired_Data!$D$4:$D$33,$B5,Paired_Data!$E$4:$E$33,E$3)</x:f>
        <x:v>5</x:v>
      </x:c>
      <x:c r="F5" s="38" t="n">
        <x:f>SUM(C5:E5)</x:f>
        <x:v>12</x:v>
      </x:c>
    </x:row>
    <x:row r="6">
      <x:c r="B6" s="52" t="str">
        <x:v>High</x:v>
      </x:c>
      <x:c r="C6" s="32" t="n">
        <x:f>COUNTIFS(Paired_Data!$D$4:$D$33,$B6,Paired_Data!$E$4:$E$33,C$3)</x:f>
        <x:v>0</x:v>
      </x:c>
      <x:c r="D6" s="32" t="n">
        <x:f>COUNTIFS(Paired_Data!$D$4:$D$33,$B6,Paired_Data!$E$4:$E$33,D$3)</x:f>
        <x:v>1</x:v>
      </x:c>
      <x:c r="E6" s="32" t="n">
        <x:f>COUNTIFS(Paired_Data!$D$4:$D$33,$B6,Paired_Data!$E$4:$E$33,E$3)</x:f>
        <x:v>2</x:v>
      </x:c>
      <x:c r="F6" s="38" t="n">
        <x:f>SUM(C6:E6)</x:f>
        <x:v>3</x:v>
      </x:c>
    </x:row>
    <x:row r="7">
      <x:c r="B7" s="53" t="str">
        <x:v>Column Total</x:v>
      </x:c>
      <x:c r="C7" s="41" t="n">
        <x:f>SUM(C4:C6)</x:f>
        <x:v>7</x:v>
      </x:c>
      <x:c r="D7" s="41" t="n">
        <x:f>SUM(D4:D6)</x:f>
        <x:v>14</x:v>
      </x:c>
      <x:c r="E7" s="41" t="n">
        <x:f>SUM(E4:E6)</x:f>
        <x:v>9</x:v>
      </x:c>
      <x:c r="F7" s="42" t="n">
        <x:f>SUM(F4:F6)</x:f>
        <x:v>30</x:v>
      </x:c>
    </x:row>
    <x:row r="10">
      <x:c r="B10" s="56" t="str">
        <x:v>Interpretation</x:v>
      </x:c>
      <x:c r="C10" s="56" t="str">
        <x:v>Diagonal = no change</x:v>
      </x:c>
      <x:c r="D10" s="56" t="str">
        <x:v>Above diagonal = upward direction</x:v>
      </x:c>
      <x:c r="E10" s="56" t="str">
        <x:v>Below diagonal = reverse direction</x:v>
      </x:c>
      <x:c r="F10" s="56" t="str">
        <x:v>Bowker compares mirrored cells</x:v>
      </x:c>
    </x:row>
  </x:sheetData>
  <x:mergeCells>
    <x:mergeCell ref="A1:G1"/>
  </x:mergeCells>
  <x:conditionalFormatting sqref="C4:E6">
    <x:cfRule type="colorScale" priority="1">
      <x:colorScale>
        <x:cfvo type="min"/>
        <x:cfvo type="percentile" val="50"/>
        <x:cfvo type="max"/>
        <x:color rgb="FFFFFFFF"/>
        <x:color rgb="FFD9EAF7"/>
        <x:color rgb="FF2E75B6"/>
      </x:colorScale>
    </x:cfRule>
  </x:conditionalFormatting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  <x:col min="8" max="8" width="17" hidden="0" customWidth="1"/>
    <x:col min="9" max="9" width="20" hidden="0" customWidth="1"/>
  </x:cols>
  <x:sheetData>
    <x:row r="1">
      <x:c r="A1" s="5" t="str">
        <x:v>Bowker Reverse-Cell Calculations</x:v>
      </x:c>
      <x:c r="B1" s="5"/>
      <x:c r="C1" s="5"/>
      <x:c r="D1" s="5"/>
      <x:c r="E1" s="5"/>
      <x:c r="F1" s="5"/>
      <x:c r="G1" s="5"/>
      <x:c r="H1" s="5"/>
      <x:c r="I1" s="5"/>
      <x:c r="J1" s="5"/>
    </x:row>
    <x:row r="3">
      <x:c r="A3" s="34" t="str">
        <x:v>Category Pair</x:v>
      </x:c>
      <x:c r="B3" s="35" t="str">
        <x:v>i to j</x:v>
      </x:c>
      <x:c r="C3" s="35" t="str">
        <x:v>j to i</x:v>
      </x:c>
      <x:c r="D3" s="35" t="str">
        <x:v>Pair Total</x:v>
      </x:c>
      <x:c r="E3" s="35" t="str">
        <x:v>Difference</x:v>
      </x:c>
      <x:c r="F3" s="35" t="str">
        <x:v>Squared Difference</x:v>
      </x:c>
      <x:c r="G3" s="35" t="str">
        <x:v>Bowker Contribution</x:v>
      </x:c>
      <x:c r="H3" s="35" t="str">
        <x:v>Pairwise Exact p</x:v>
      </x:c>
      <x:c r="I3" s="36" t="str">
        <x:v>Direction</x:v>
      </x:c>
    </x:row>
    <x:row r="4">
      <x:c r="A4" s="52" t="str">
        <x:v>Low ↔ Medium</x:v>
      </x:c>
      <x:c r="B4" s="32" t="n">
        <x:f>Contingency_Table!D4</x:f>
        <x:v>7</x:v>
      </x:c>
      <x:c r="C4" s="32" t="n">
        <x:f>Contingency_Table!C5</x:f>
        <x:v>1</x:v>
      </x:c>
      <x:c r="D4" s="32" t="n">
        <x:f>B4+C4</x:f>
        <x:v>8</x:v>
      </x:c>
      <x:c r="E4" s="32" t="n">
        <x:f>B4-C4</x:f>
        <x:v>6</x:v>
      </x:c>
      <x:c r="F4" s="32" t="n">
        <x:f>E4^2</x:f>
        <x:v>36</x:v>
      </x:c>
      <x:c r="G4" s="32" t="n">
        <x:f>IF(D4=0,0,F4/D4)</x:f>
        <x:v>4.5</x:v>
      </x:c>
      <x:c r="H4" s="32" t="n">
        <x:f>IF(D4=0,"",2*MIN(BINOM.DIST(B4,D4,0.5,TRUE),1-BINOM.DIST(B4-1,D4,0.5,TRUE)))</x:f>
        <x:v>0.0703125</x:v>
      </x:c>
      <x:c r="I4" s="38" t="str">
        <x:f>IF(E4&gt;0,"More i to j",IF(E4&lt;0,"More j to i","Balanced"))</x:f>
        <x:v>More i to j</x:v>
      </x:c>
    </x:row>
    <x:row r="5">
      <x:c r="A5" s="52" t="str">
        <x:v>Low ↔ High</x:v>
      </x:c>
      <x:c r="B5" s="32" t="n">
        <x:f>Contingency_Table!E4</x:f>
        <x:v>2</x:v>
      </x:c>
      <x:c r="C5" s="32" t="n">
        <x:f>Contingency_Table!C6</x:f>
        <x:v>0</x:v>
      </x:c>
      <x:c r="D5" s="32" t="n">
        <x:f>B5+C5</x:f>
        <x:v>2</x:v>
      </x:c>
      <x:c r="E5" s="32" t="n">
        <x:f>B5-C5</x:f>
        <x:v>2</x:v>
      </x:c>
      <x:c r="F5" s="32" t="n">
        <x:f>E5^2</x:f>
        <x:v>4</x:v>
      </x:c>
      <x:c r="G5" s="32" t="n">
        <x:f>IF(D5=0,0,F5/D5)</x:f>
        <x:v>2</x:v>
      </x:c>
      <x:c r="H5" s="32" t="n">
        <x:f>IF(D5=0,"",2*MIN(BINOM.DIST(B5,D5,0.5,TRUE),1-BINOM.DIST(B5-1,D5,0.5,TRUE)))</x:f>
        <x:v>0.5</x:v>
      </x:c>
      <x:c r="I5" s="38" t="str">
        <x:f>IF(E5&gt;0,"More i to j",IF(E5&lt;0,"More j to i","Balanced"))</x:f>
        <x:v>More i to j</x:v>
      </x:c>
    </x:row>
    <x:row r="6">
      <x:c r="A6" s="64" t="str">
        <x:v>Medium ↔ High</x:v>
      </x:c>
      <x:c r="B6" s="41" t="n">
        <x:f>Contingency_Table!E5</x:f>
        <x:v>5</x:v>
      </x:c>
      <x:c r="C6" s="41" t="n">
        <x:f>Contingency_Table!D6</x:f>
        <x:v>1</x:v>
      </x:c>
      <x:c r="D6" s="41" t="n">
        <x:f>B6+C6</x:f>
        <x:v>6</x:v>
      </x:c>
      <x:c r="E6" s="41" t="n">
        <x:f>B6-C6</x:f>
        <x:v>4</x:v>
      </x:c>
      <x:c r="F6" s="41" t="n">
        <x:f>E6^2</x:f>
        <x:v>16</x:v>
      </x:c>
      <x:c r="G6" s="41" t="n">
        <x:f>IF(D6=0,0,F6/D6)</x:f>
        <x:v>2.6666666666666665</x:v>
      </x:c>
      <x:c r="H6" s="41" t="n">
        <x:f>IF(D6=0,"",2*MIN(BINOM.DIST(B6,D6,0.5,TRUE),1-BINOM.DIST(B6-1,D6,0.5,TRUE)))</x:f>
        <x:v>0.21875</x:v>
      </x:c>
      <x:c r="I6" s="42" t="str">
        <x:f>IF(E6&gt;0,"More i to j",IF(E6&lt;0,"More j to i","Balanced"))</x:f>
        <x:v>More i to j</x:v>
      </x:c>
    </x:row>
    <x:row r="9">
      <x:c r="A9" s="14" t="str">
        <x:v>Overall Statistic</x:v>
      </x:c>
      <x:c r="B9" s="14" t="str">
        <x:v>Formula Result</x:v>
      </x:c>
      <x:c r="D9" s="14" t="str">
        <x:v>Reference Check</x:v>
      </x:c>
      <x:c r="E9" s="14" t="str">
        <x:v>Value</x:v>
      </x:c>
      <x:c r="F9" s="14" t="str">
        <x:v>Role</x:v>
      </x:c>
    </x:row>
    <x:row r="10">
      <x:c r="A10" s="23" t="str">
        <x:v>Bowker chi-square</x:v>
      </x:c>
      <x:c r="B10" s="58" t="n">
        <x:f>SUM(G4:G6)</x:f>
        <x:v>9.166666666666666</x:v>
      </x:c>
      <x:c r="D10" s="23" t="str">
        <x:v>Reference chi-square</x:v>
      </x:c>
      <x:c r="E10" s="62" t="n">
        <x:v>9.166666666666666</x:v>
      </x:c>
      <x:c r="F10" t="str">
        <x:v>Independent validation</x:v>
      </x:c>
    </x:row>
    <x:row r="11">
      <x:c r="A11" s="23" t="str">
        <x:v>Degrees of freedom</x:v>
      </x:c>
      <x:c r="B11" s="58" t="n">
        <x:f>COUNTIF(D4:D6,"&gt;0")</x:f>
        <x:v>3</x:v>
      </x:c>
      <x:c r="D11" s="23" t="str">
        <x:v>Reference df</x:v>
      </x:c>
      <x:c r="E11" s="62" t="n">
        <x:v>3</x:v>
      </x:c>
      <x:c r="F11" t="str">
        <x:v>Independent validation</x:v>
      </x:c>
    </x:row>
    <x:row r="12">
      <x:c r="A12" s="23" t="str">
        <x:v>P-value</x:v>
      </x:c>
      <x:c r="B12" s="58" t="n">
        <x:f>CHISQ.DIST.RT(B10,B11)</x:f>
        <x:v>0.02715510348495276</x:v>
      </x:c>
      <x:c r="D12" s="23" t="str">
        <x:v>Reference p-value</x:v>
      </x:c>
      <x:c r="E12" s="62" t="n">
        <x:v>0.027155103484952578</x:v>
      </x:c>
      <x:c r="F12" t="str">
        <x:v>Independent validation</x:v>
      </x:c>
    </x:row>
    <x:row r="13">
      <x:c r="A13" s="23" t="str">
        <x:v>Alpha</x:v>
      </x:c>
      <x:c r="B13" s="58" t="n">
        <x:v>0.05</x:v>
      </x:c>
    </x:row>
    <x:row r="14">
      <x:c r="A14" s="23" t="str">
        <x:v>Decision</x:v>
      </x:c>
      <x:c r="B14" s="32" t="str">
        <x:f>IF(B12&lt;B13,"Reject symmetry","Fail to reject symmetry")</x:f>
        <x:v>Reject symmetry</x:v>
      </x:c>
    </x:row>
    <x:row r="15">
      <x:c r="A15" s="23" t="str">
        <x:v>Complete paired observations</x:v>
      </x:c>
      <x:c r="B15" s="32" t="n">
        <x:f>Contingency_Table!F7</x:f>
        <x:v>30</x:v>
      </x:c>
    </x:row>
    <x:row r="16">
      <x:c r="A16" s="23" t="str">
        <x:v>Diagonal agreement count</x:v>
      </x:c>
      <x:c r="B16" s="32" t="n">
        <x:f>SUM(Contingency_Table!C4,Contingency_Table!D5,Contingency_Table!E6)</x:f>
        <x:v>14</x:v>
      </x:c>
    </x:row>
    <x:row r="17">
      <x:c r="A17" s="23" t="str">
        <x:v>Off-diagonal discordant count</x:v>
      </x:c>
      <x:c r="B17" s="32" t="n">
        <x:f>B15-B16</x:f>
        <x:v>16</x:v>
      </x:c>
    </x:row>
    <x:row r="18">
      <x:c r="A18" s="23" t="str">
        <x:v>Simple agreement rate</x:v>
      </x:c>
      <x:c r="B18" s="60" t="n">
        <x:f>B16/B15</x:f>
        <x:v>0.4666666666666667</x:v>
      </x:c>
    </x:row>
    <x:row r="19">
      <x:c r="A19" s="23" t="str">
        <x:v>Directional asymmetry index</x:v>
      </x:c>
      <x:c r="B19" s="60" t="n">
        <x:f>SUM(ABS(E4),ABS(E5),ABS(E6))/B17</x:f>
        <x:v>0.75</x:v>
      </x:c>
    </x:row>
  </x:sheetData>
  <x:mergeCells>
    <x:mergeCell ref="A1:J1"/>
  </x:mergeCells>
  <x:pageMargins left="0.7" right="0.7" top="0.75" bottom="0.75" header="0.3" footer="0.3"/>
  <x:drawing xmlns:r="http://schemas.openxmlformats.org/officeDocument/2006/relationships" r:id="Rbdc239bac143458b"/>
</x:worksheet>
</file>

<file path=xl/worksheets/sheet5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</x:cols>
  <x:sheetData>
    <x:row r="1">
      <x:c r="A1" s="5" t="str">
        <x:v>Before and After Marginal Distributions</x:v>
      </x:c>
      <x:c r="B1" s="5"/>
      <x:c r="C1" s="5"/>
      <x:c r="D1" s="5"/>
      <x:c r="E1" s="5"/>
      <x:c r="F1" s="5"/>
      <x:c r="G1" s="5"/>
    </x:row>
    <x:row r="3">
      <x:c r="A3" s="14" t="str">
        <x:v>Category</x:v>
      </x:c>
      <x:c r="B3" s="14" t="str">
        <x:v>Before Count</x:v>
      </x:c>
      <x:c r="C3" s="14" t="str">
        <x:v>After Count</x:v>
      </x:c>
      <x:c r="D3" s="14" t="str">
        <x:v>Before Percent</x:v>
      </x:c>
      <x:c r="E3" s="14" t="str">
        <x:v>After Percent</x:v>
      </x:c>
      <x:c r="F3" s="14" t="str">
        <x:v>After - Before</x:v>
      </x:c>
    </x:row>
    <x:row r="4">
      <x:c r="A4" s="23" t="str">
        <x:v>Low</x:v>
      </x:c>
      <x:c r="B4" s="32" t="n">
        <x:f>Contingency_Table!F4</x:f>
        <x:v>15</x:v>
      </x:c>
      <x:c r="C4" s="32" t="n">
        <x:f>Contingency_Table!C7</x:f>
        <x:v>7</x:v>
      </x:c>
      <x:c r="D4" s="60" t="n">
        <x:f>B4/Contingency_Table!$F$7</x:f>
        <x:v>0.5</x:v>
      </x:c>
      <x:c r="E4" s="60" t="n">
        <x:f>C4/Contingency_Table!$F$7</x:f>
        <x:v>0.23333333333333334</x:v>
      </x:c>
      <x:c r="F4" s="32" t="n">
        <x:f>C4-B4</x:f>
        <x:v>-8</x:v>
      </x:c>
    </x:row>
    <x:row r="5">
      <x:c r="A5" s="23" t="str">
        <x:v>Medium</x:v>
      </x:c>
      <x:c r="B5" s="32" t="n">
        <x:f>Contingency_Table!F5</x:f>
        <x:v>12</x:v>
      </x:c>
      <x:c r="C5" s="32" t="n">
        <x:f>Contingency_Table!D7</x:f>
        <x:v>14</x:v>
      </x:c>
      <x:c r="D5" s="60" t="n">
        <x:f>B5/Contingency_Table!$F$7</x:f>
        <x:v>0.4</x:v>
      </x:c>
      <x:c r="E5" s="60" t="n">
        <x:f>C5/Contingency_Table!$F$7</x:f>
        <x:v>0.4666666666666667</x:v>
      </x:c>
      <x:c r="F5" s="32" t="n">
        <x:f>C5-B5</x:f>
        <x:v>2</x:v>
      </x:c>
    </x:row>
    <x:row r="6">
      <x:c r="A6" s="23" t="str">
        <x:v>High</x:v>
      </x:c>
      <x:c r="B6" s="32" t="n">
        <x:f>Contingency_Table!F6</x:f>
        <x:v>3</x:v>
      </x:c>
      <x:c r="C6" s="32" t="n">
        <x:f>Contingency_Table!E7</x:f>
        <x:v>9</x:v>
      </x:c>
      <x:c r="D6" s="60" t="n">
        <x:f>B6/Contingency_Table!$F$7</x:f>
        <x:v>0.1</x:v>
      </x:c>
      <x:c r="E6" s="60" t="n">
        <x:f>C6/Contingency_Table!$F$7</x:f>
        <x:v>0.3</x:v>
      </x:c>
      <x:c r="F6" s="32" t="n">
        <x:f>C6-B6</x:f>
        <x:v>6</x:v>
      </x:c>
    </x:row>
  </x:sheetData>
  <x:mergeCells>
    <x:mergeCell ref="A1:G1"/>
  </x:mergeCells>
  <x:pageMargins left="0.7" right="0.7" top="0.75" bottom="0.75" header="0.3" footer="0.3"/>
  <x:drawing xmlns:r="http://schemas.openxmlformats.org/officeDocument/2006/relationships" r:id="R17c2d0604fdf40db"/>
</x:worksheet>
</file>

<file path=xl/worksheets/sheet6.xml><?xml version="1.0" encoding="utf-8"?>
<x:worksheet xmlns:x="http://schemas.openxmlformats.org/spreadsheetml/2006/main">
  <x:sheetFormatPr defaultRowHeight="15"/>
  <x:cols>
    <x:col min="1" max="1" width="26" hidden="0" customWidth="1"/>
    <x:col min="2" max="2" width="90" hidden="0" customWidth="1"/>
  </x:cols>
  <x:sheetData>
    <x:row r="1">
      <x:c r="A1" s="5" t="str">
        <x:v>Bowker's Test of Symmetry Reporting Guide</x:v>
      </x:c>
      <x:c r="B1" s="5"/>
      <x:c r="C1" s="5"/>
      <x:c r="D1" s="5"/>
      <x:c r="E1" s="5"/>
      <x:c r="F1" s="5"/>
      <x:c r="G1" s="5"/>
      <x:c r="H1" s="5"/>
    </x:row>
    <x:row r="3">
      <x:c r="A3" s="14" t="str">
        <x:v>Reporting Element</x:v>
      </x:c>
      <x:c r="B3" s="14" t="str">
        <x:v>Recommended Wording or Interpretation</x:v>
      </x:c>
    </x:row>
    <x:row r="4">
      <x:c r="A4" s="56" t="str">
        <x:v>Design</x:v>
      </x:c>
      <x:c r="B4" s="28" t="str">
        <x:v>The same cases were classified at two measurements using the same category set.</x:v>
      </x:c>
    </x:row>
    <x:row r="5">
      <x:c r="A5" s="56" t="str">
        <x:v>Primary analysis</x:v>
      </x:c>
      <x:c r="B5" s="28" t="str">
        <x:v>A Bowker test of symmetry evaluated whether directional changes between categories were symmetric.</x:v>
      </x:c>
    </x:row>
    <x:row r="6">
      <x:c r="A6" s="56" t="str">
        <x:v>Null hypothesis</x:v>
      </x:c>
      <x:c r="B6" s="28" t="str">
        <x:v>For every category pair i and j, the i-to-j and j-to-i counts are equal.</x:v>
      </x:c>
    </x:row>
    <x:row r="7">
      <x:c r="A7" s="56" t="str">
        <x:v>Result</x:v>
      </x:c>
      <x:c r="B7" s="28" t="str">
        <x:v>Report Bowker chi-square, degrees of freedom, p-value, and alpha.</x:v>
      </x:c>
    </x:row>
    <x:row r="8">
      <x:c r="A8" s="56" t="str">
        <x:v>Significant result</x:v>
      </x:c>
      <x:c r="B8" s="28" t="str">
        <x:v>Reject symmetry and identify the category pairs with the largest contributions and directional differences.</x:v>
      </x:c>
    </x:row>
    <x:row r="9">
      <x:c r="A9" s="56" t="str">
        <x:v>Non-significant result</x:v>
      </x:c>
      <x:c r="B9" s="28" t="str">
        <x:v>The paired square table does not provide sufficient evidence of directional asymmetry.</x:v>
      </x:c>
    </x:row>
    <x:row r="10">
      <x:c r="A10" s="56" t="str">
        <x:v>Pair contributions</x:v>
      </x:c>
      <x:c r="B10" s="28" t="str">
        <x:v>Larger contribution values indicate reverse-cell pairs that account for more of the overall statistic.</x:v>
      </x:c>
    </x:row>
    <x:row r="11">
      <x:c r="A11" s="56" t="str">
        <x:v>Agreement</x:v>
      </x:c>
      <x:c r="B11" s="28" t="str">
        <x:v>Diagonal cells describe unchanged categories but do not directly contribute to Bowker's statistic.</x:v>
      </x:c>
    </x:row>
    <x:row r="12">
      <x:c r="A12" s="56" t="str">
        <x:v>Caution</x:v>
      </x:c>
      <x:c r="B12" s="28" t="str">
        <x:v>Bowker's test establishes asymmetry of paired classifications; it does not establish causality.</x:v>
      </x:c>
    </x:row>
  </x:sheetData>
  <x:mergeCells>
    <x:mergeCell ref="A1:H1"/>
  </x:mergeCells>
  <x:pageMargins left="0.7" right="0.7" top="0.75" bottom="0.75" header="0.3" footer="0.3"/>
</x:worksheet>
</file>