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ed58975485435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 Me" sheetId="1" r:id="Rbceef091da2849d0"/>
    <x:sheet xmlns:r="http://schemas.openxmlformats.org/officeDocument/2006/relationships" name="Observed Table" sheetId="2" r:id="R5fc00903136647f1"/>
    <x:sheet xmlns:r="http://schemas.openxmlformats.org/officeDocument/2006/relationships" name="Expected Counts" sheetId="3" r:id="Ra5ce43975ef64c1f"/>
    <x:sheet xmlns:r="http://schemas.openxmlformats.org/officeDocument/2006/relationships" name="Chi-Square Terms" sheetId="4" r:id="Rf50ab9acda884813"/>
    <x:sheet xmlns:r="http://schemas.openxmlformats.org/officeDocument/2006/relationships" name="Percentages" sheetId="5" r:id="R693d927275574b6c"/>
    <x:sheet xmlns:r="http://schemas.openxmlformats.org/officeDocument/2006/relationships" name="Worked Solution" sheetId="6" r:id="R93b6f2608fd4447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"/>
    <x:numFmt numFmtId="201" formatCode="0.00"/>
    <x:numFmt numFmtId="202" formatCode="0.0000"/>
    <x:numFmt numFmtId="203" formatCode="0.00%"/>
  </x:numFmts>
  <x:fonts count="4">
    <x:font>
      <x:sz val="11"/>
      <x:name val="Carlito"/>
    </x:font>
    <x:font>
      <x:b/>
      <x:sz val="16"/>
      <x:color rgb="FF1F4E79"/>
      <x:name val="Carlito"/>
    </x:font>
    <x:font>
      <x:b/>
      <x:sz val="11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D9EAF7"/>
      </x:patternFill>
    </x:fill>
    <x:fill>
      <x:patternFill patternType="solid">
        <x:fgColor rgb="FFFFF2CC"/>
      </x:patternFill>
    </x:fill>
    <x:fill>
      <x:patternFill patternType="solid">
        <x:fgColor rgb="FF1F4E79"/>
      </x:patternFill>
    </x:fill>
  </x:fills>
  <x:borders count="20">
    <x:border/>
    <x:border/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</x:borders>
  <x:cellStyleXfs count="1">
    <x:xf numFmtId="0" fontId="0" fillId="0" borderId="0"/>
  </x:cellStyleXfs>
  <x:cellXfs count="95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0" fillId="2" borderId="0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0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/>
    <x:xf numFmtId="0" fontId="0" fillId="3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3" fillId="4" borderId="2" xfId="0" applyNumberFormat="1" applyFont="1" applyFill="1" applyBorder="1" applyAlignment="1">
      <x:alignment horizontal="center" vertical="center" wrapText="1"/>
    </x:xf>
    <x:xf numFmtId="0" fontId="3" fillId="4" borderId="3" xfId="0" applyNumberFormat="1" applyFont="1" applyFill="1" applyBorder="1" applyAlignment="1">
      <x:alignment horizontal="center" vertical="center" wrapText="1"/>
    </x:xf>
    <x:xf numFmtId="0" fontId="3" fillId="4" borderId="4" xfId="0" applyNumberFormat="1" applyFont="1" applyFill="1" applyBorder="1" applyAlignment="1">
      <x:alignment horizontal="center" vertical="center" wrapText="1"/>
    </x:xf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2" fillId="2" borderId="8" xfId="0" applyNumberFormat="1" applyFont="1" applyFill="1" applyBorder="1" applyAlignment="1">
      <x:alignment horizontal="center" vertical="center" wrapText="1"/>
    </x:xf>
    <x:xf numFmtId="0" fontId="2" fillId="2" borderId="9" xfId="0" applyNumberFormat="1" applyFont="1" applyFill="1" applyBorder="1" applyAlignment="1">
      <x:alignment horizontal="center" vertical="center" wrapText="1"/>
    </x:xf>
    <x:xf numFmtId="0" fontId="2" fillId="2" borderId="10" xfId="0" applyNumberFormat="1" applyFont="1" applyFill="1" applyBorder="1" applyAlignment="1">
      <x:alignment horizontal="center" vertical="center" wrapText="1"/>
    </x:xf>
    <x:xf numFmtId="0" fontId="3" fillId="4" borderId="11" xfId="0" applyNumberFormat="1" applyFont="1" applyFill="1" applyBorder="1" applyAlignment="1">
      <x:alignment horizontal="center" vertical="center" wrapText="1"/>
    </x:xf>
    <x:xf numFmtId="0" fontId="3" fillId="4" borderId="12" xfId="0" applyNumberFormat="1" applyFont="1" applyFill="1" applyBorder="1" applyAlignment="1">
      <x:alignment horizontal="center" vertical="center" wrapText="1"/>
    </x:xf>
    <x:xf numFmtId="0" fontId="3" fillId="4" borderId="13" xfId="0" applyNumberFormat="1" applyFont="1" applyFill="1" applyBorder="1" applyAlignment="1">
      <x:alignment horizontal="center" vertical="center" wrapText="1"/>
    </x:xf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2" fillId="2" borderId="17" xfId="0" applyNumberFormat="1" applyFont="1" applyFill="1" applyBorder="1" applyAlignment="1">
      <x:alignment horizontal="center" vertical="center" wrapText="1"/>
    </x:xf>
    <x:xf numFmtId="0" fontId="2" fillId="2" borderId="18" xfId="0" applyNumberFormat="1" applyFont="1" applyFill="1" applyBorder="1" applyAlignment="1">
      <x:alignment horizontal="center" vertical="center" wrapText="1"/>
    </x:xf>
    <x:xf numFmtId="0" fontId="2" fillId="2" borderId="19" xfId="0" applyNumberFormat="1" applyFont="1" applyFill="1" applyBorder="1" applyAlignment="1">
      <x:alignment horizontal="center" vertical="center" wrapText="1"/>
    </x:xf>
    <x:xf numFmtId="200" fontId="0" fillId="0" borderId="6" xfId="0" applyNumberFormat="1" applyFont="1" applyFill="1" applyBorder="1"/>
    <x:xf numFmtId="200" fontId="0" fillId="0" borderId="7" xfId="0" applyNumberFormat="1" applyFont="1" applyFill="1" applyBorder="1"/>
    <x:xf numFmtId="200" fontId="2" fillId="2" borderId="9" xfId="0" applyNumberFormat="1" applyFont="1" applyFill="1" applyBorder="1" applyAlignment="1">
      <x:alignment horizontal="center" vertical="center" wrapText="1"/>
    </x:xf>
    <x:xf numFmtId="200" fontId="2" fillId="2" borderId="10" xfId="0" applyNumberFormat="1" applyFont="1" applyFill="1" applyBorder="1" applyAlignment="1">
      <x:alignment horizontal="center" vertical="center" wrapText="1"/>
    </x:xf>
    <x:xf numFmtId="200" fontId="0" fillId="0" borderId="15" xfId="0" applyNumberFormat="1" applyFont="1" applyFill="1" applyBorder="1"/>
    <x:xf numFmtId="200" fontId="0" fillId="0" borderId="16" xfId="0" applyNumberFormat="1" applyFont="1" applyFill="1" applyBorder="1"/>
    <x:xf numFmtId="200" fontId="2" fillId="2" borderId="18" xfId="0" applyNumberFormat="1" applyFont="1" applyFill="1" applyBorder="1" applyAlignment="1">
      <x:alignment horizontal="center" vertical="center" wrapText="1"/>
    </x:xf>
    <x:xf numFmtId="200" fontId="2" fillId="2" borderId="19" xfId="0" applyNumberFormat="1" applyFont="1" applyFill="1" applyBorder="1" applyAlignment="1">
      <x:alignment horizontal="center" vertical="center" wrapText="1"/>
    </x:xf>
    <x:xf numFmtId="201" fontId="0" fillId="0" borderId="6" xfId="0" applyNumberFormat="1" applyFont="1" applyFill="1" applyBorder="1"/>
    <x:xf numFmtId="201" fontId="0" fillId="0" borderId="7" xfId="0" applyNumberFormat="1" applyFont="1" applyFill="1" applyBorder="1"/>
    <x:xf numFmtId="201" fontId="2" fillId="2" borderId="9" xfId="0" applyNumberFormat="1" applyFont="1" applyFill="1" applyBorder="1" applyAlignment="1">
      <x:alignment horizontal="center" vertical="center" wrapText="1"/>
    </x:xf>
    <x:xf numFmtId="201" fontId="2" fillId="2" borderId="10" xfId="0" applyNumberFormat="1" applyFont="1" applyFill="1" applyBorder="1" applyAlignment="1">
      <x:alignment horizontal="center" vertical="center" wrapText="1"/>
    </x:xf>
    <x:xf numFmtId="201" fontId="0" fillId="0" borderId="15" xfId="0" applyNumberFormat="1" applyFont="1" applyFill="1" applyBorder="1"/>
    <x:xf numFmtId="201" fontId="0" fillId="0" borderId="16" xfId="0" applyNumberFormat="1" applyFont="1" applyFill="1" applyBorder="1"/>
    <x:xf numFmtId="201" fontId="2" fillId="2" borderId="18" xfId="0" applyNumberFormat="1" applyFont="1" applyFill="1" applyBorder="1" applyAlignment="1">
      <x:alignment horizontal="center" vertical="center" wrapText="1"/>
    </x:xf>
    <x:xf numFmtId="201" fontId="2" fillId="2" borderId="19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2" fillId="2" borderId="0" xfId="0" applyNumberFormat="1" applyFont="1" applyFill="1" applyBorder="1" applyAlignment="1">
      <x:alignment horizontal="center" vertical="center" wrapText="1"/>
    </x:xf>
    <x:xf numFmtId="202" fontId="0" fillId="0" borderId="1" xfId="0" applyNumberFormat="1" applyFont="1" applyFill="1" applyBorder="1"/>
    <x:xf numFmtId="202" fontId="2" fillId="2" borderId="1" xfId="0" applyNumberFormat="1" applyFont="1" applyFill="1" applyBorder="1" applyAlignment="1">
      <x:alignment horizontal="center" vertical="center" wrapText="1"/>
    </x:xf>
    <x:xf numFmtId="202" fontId="0" fillId="0" borderId="6" xfId="0" applyNumberFormat="1" applyFont="1" applyFill="1" applyBorder="1"/>
    <x:xf numFmtId="202" fontId="0" fillId="0" borderId="7" xfId="0" applyNumberFormat="1" applyFont="1" applyFill="1" applyBorder="1"/>
    <x:xf numFmtId="202" fontId="2" fillId="2" borderId="9" xfId="0" applyNumberFormat="1" applyFont="1" applyFill="1" applyBorder="1" applyAlignment="1">
      <x:alignment horizontal="center" vertical="center" wrapText="1"/>
    </x:xf>
    <x:xf numFmtId="202" fontId="2" fillId="2" borderId="10" xfId="0" applyNumberFormat="1" applyFont="1" applyFill="1" applyBorder="1" applyAlignment="1">
      <x:alignment horizontal="center" vertical="center" wrapText="1"/>
    </x:xf>
    <x:xf numFmtId="202" fontId="0" fillId="0" borderId="15" xfId="0" applyNumberFormat="1" applyFont="1" applyFill="1" applyBorder="1"/>
    <x:xf numFmtId="202" fontId="0" fillId="0" borderId="16" xfId="0" applyNumberFormat="1" applyFont="1" applyFill="1" applyBorder="1"/>
    <x:xf numFmtId="202" fontId="2" fillId="2" borderId="18" xfId="0" applyNumberFormat="1" applyFont="1" applyFill="1" applyBorder="1" applyAlignment="1">
      <x:alignment horizontal="center" vertical="center" wrapText="1"/>
    </x:xf>
    <x:xf numFmtId="202" fontId="2" fillId="2" borderId="19" xfId="0" applyNumberFormat="1" applyFont="1" applyFill="1" applyBorder="1" applyAlignment="1">
      <x:alignment horizontal="center" vertic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3" fontId="0" fillId="0" borderId="6" xfId="0" applyNumberFormat="1" applyFont="1" applyFill="1" applyBorder="1"/>
    <x:xf numFmtId="203" fontId="0" fillId="0" borderId="7" xfId="0" applyNumberFormat="1" applyFont="1" applyFill="1" applyBorder="1"/>
    <x:xf numFmtId="0" fontId="0" fillId="0" borderId="8" xfId="0" applyNumberFormat="1" applyFont="1" applyFill="1" applyBorder="1"/>
    <x:xf numFmtId="203" fontId="0" fillId="0" borderId="9" xfId="0" applyNumberFormat="1" applyFont="1" applyFill="1" applyBorder="1"/>
    <x:xf numFmtId="203" fontId="0" fillId="0" borderId="10" xfId="0" applyNumberFormat="1" applyFont="1" applyFill="1" applyBorder="1"/>
    <x:xf numFmtId="203" fontId="0" fillId="0" borderId="15" xfId="0" applyNumberFormat="1" applyFont="1" applyFill="1" applyBorder="1"/>
    <x:xf numFmtId="203" fontId="0" fillId="0" borderId="16" xfId="0" applyNumberFormat="1" applyFont="1" applyFill="1" applyBorder="1"/>
    <x:xf numFmtId="0" fontId="0" fillId="0" borderId="17" xfId="0" applyNumberFormat="1" applyFont="1" applyFill="1" applyBorder="1"/>
    <x:xf numFmtId="203" fontId="0" fillId="0" borderId="18" xfId="0" applyNumberFormat="1" applyFont="1" applyFill="1" applyBorder="1"/>
    <x:xf numFmtId="203" fontId="0" fillId="0" borderId="19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0" fillId="0" borderId="18" xfId="0" applyNumberFormat="1" applyFont="1" applyFill="1" applyBorder="1"/>
    <x:xf numFmtId="0" fontId="0" fillId="0" borderId="19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1417010d7ad4180" /><Relationship Type="http://schemas.openxmlformats.org/officeDocument/2006/relationships/theme" Target="/xl/theme/theme1.xml" Id="R6d1e1aa548dc4d8d" /><Relationship Type="http://schemas.openxmlformats.org/officeDocument/2006/relationships/sharedStrings" Target="/xl/sharedStrings.xml" Id="Ra90f8773ae4041a3" /><Relationship Type="http://schemas.openxmlformats.org/officeDocument/2006/relationships/worksheet" Target="/xl/worksheets/sheet1.xml" Id="Rbceef091da2849d0" /><Relationship Type="http://schemas.openxmlformats.org/officeDocument/2006/relationships/worksheet" Target="/xl/worksheets/sheet2.xml" Id="R5fc00903136647f1" /><Relationship Type="http://schemas.openxmlformats.org/officeDocument/2006/relationships/worksheet" Target="/xl/worksheets/sheet3.xml" Id="Ra5ce43975ef64c1f" /><Relationship Type="http://schemas.openxmlformats.org/officeDocument/2006/relationships/worksheet" Target="/xl/worksheets/sheet4.xml" Id="Rf50ab9acda884813" /><Relationship Type="http://schemas.openxmlformats.org/officeDocument/2006/relationships/worksheet" Target="/xl/worksheets/sheet5.xml" Id="R693d927275574b6c" /><Relationship Type="http://schemas.openxmlformats.org/officeDocument/2006/relationships/worksheet" Target="/xl/worksheets/sheet6.xml" Id="R93b6f2608fd4447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63a167544ddf427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Observed Counts by Category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</c:v>
          </c:tx>
          <c:cat>
            <c:strRef>
              <c:f>'Observed Table'!$A$5:$A$6</c:f>
              <c:strCache>
                <c:ptCount val="0"/>
              </c:strCache>
            </c:strRef>
          </c:cat>
          <c:val>
            <c:numRef>
              <c:f>'Observed Table'!$B$5:$B$6</c:f>
              <c:numCache>
                <c:formatCode>0</c:formatCode>
                <c:ptCount val="0"/>
              </c:numCache>
            </c:numRef>
          </c:val>
        </c:ser>
        <c:ser>
          <c:idx val="1"/>
          <c:order val="1"/>
          <c:tx>
            <c:v>M</c:v>
          </c:tx>
          <c:cat>
            <c:strRef>
              <c:f>'Observed Table'!$A$5:$A$6</c:f>
              <c:strCache>
                <c:ptCount val="0"/>
              </c:strCache>
            </c:strRef>
          </c:cat>
          <c:val>
            <c:numRef>
              <c:f>'Observed Table'!$C$5:$C$6</c:f>
              <c:numCache>
                <c:formatCode>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2</xdr:row>
      <xdr:rowOff>0</xdr:rowOff>
    </xdr:from>
    <xdr:to>
      <xdr:col>13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3a167544ddf427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9b07d8e0f2ec47ac" /></Relationships>
</file>

<file path=xl/worksheets/sheet1.xml><?xml version="1.0" encoding="utf-8"?>
<x:worksheet xmlns:x="http://schemas.openxmlformats.org/spreadsheetml/2006/main">
  <x:sheetFormatPr defaultRowHeight="15"/>
  <x:cols>
    <x:col min="1" max="1" width="38.25" hidden="0" customWidth="1"/>
    <x:col min="2" max="2" width="70" hidden="0" customWidth="1"/>
  </x:cols>
  <x:sheetData>
    <x:row r="1">
      <x:c r="A1" s="2" t="str">
        <x:v>Cramer's V Fully Worked Excel File</x:v>
      </x:c>
    </x:row>
    <x:row r="3">
      <x:c r="A3" s="8" t="str">
        <x:v>Purpose</x:v>
      </x:c>
      <x:c r="B3" s="14" t="str">
        <x:v>Calculate Cramer's V from a contingency table using observed counts, expected counts, chi-square terms, p-value, and interpretation.</x:v>
      </x:c>
    </x:row>
    <x:row r="4">
      <x:c r="A4" s="8" t="str">
        <x:v>Local folder</x:v>
      </x:c>
      <x:c r="B4" s="14" t="str">
        <x:v>D:\DATA ANALYSIS\G Correlation Tests\Cramers V</x:v>
      </x:c>
    </x:row>
    <x:row r="5">
      <x:c r="A5" s="8" t="str">
        <x:v>Dataset note</x:v>
      </x:c>
      <x:c r="B5" s="14" t="str">
        <x:v>This workbook is a fully worked Excel method file. Replace the observed counts on the Observed Table sheet with counts from dataset.csv if needed.</x:v>
      </x:c>
    </x:row>
    <x:row r="6">
      <x:c r="A6" s="8" t="str">
        <x:v>Main formula</x:v>
      </x:c>
      <x:c r="B6" s="14" t="str">
        <x:v>Cramer's V = SQRT(Chi-square / (N * MIN(rows - 1, columns - 1)))</x:v>
      </x:c>
    </x:row>
    <x:row r="7">
      <x:c r="A7" s="8" t="str">
        <x:v>Chi-square formula</x:v>
      </x:c>
      <x:c r="B7" s="14" t="str">
        <x:v>SUM((Observed - Expected)^2 / Expected)</x:v>
      </x:c>
    </x:row>
    <x:row r="8">
      <x:c r="A8" s="8" t="str">
        <x:v>Expected count</x:v>
      </x:c>
      <x:c r="B8" s="14" t="str">
        <x:v>Row total * Column total / Grand total</x:v>
      </x:c>
    </x:row>
    <x:row r="9">
      <x:c r="A9" s="8" t="str">
        <x:v>p-value</x:v>
      </x:c>
      <x:c r="B9" s="14" t="str">
        <x:v>CHISQ.DIST.RT(Chi-square, degrees of freedom)</x:v>
      </x:c>
    </x:row>
    <x:row r="10">
      <x:c r="A10" s="8" t="str">
        <x:v>Example variables</x:v>
      </x:c>
      <x:c r="B10" s="14" t="str">
        <x:v>school by sex</x:v>
      </x:c>
    </x:row>
    <x:row r="11">
      <x:c r="A11" s="8" t="str">
        <x:v>Decision rule</x:v>
      </x:c>
      <x:c r="B11" s="14" t="str">
        <x:v>If p &lt; 0.05, report a statistically significant association.</x:v>
      </x:c>
    </x:row>
    <x:row r="12">
      <x:c r="A12" s="8" t="str">
        <x:v>Effect size guide</x:v>
      </x:c>
      <x:c r="B12" s="14" t="str">
        <x:v>&lt;0.10 negligible, 0.10-0.29 weak, 0.30-0.49 moderate, &gt;=0.50 strong.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69.75" hidden="0" customWidth="1"/>
    <x:col min="2" max="2" width="3.380000114440918" hidden="0" customWidth="1"/>
    <x:col min="3" max="3" width="3.380000114440918" hidden="0" customWidth="1"/>
    <x:col min="4" max="4" width="8" hidden="0" customWidth="1"/>
  </x:cols>
  <x:sheetData>
    <x:row r="1">
      <x:c r="A1" s="2" t="str">
        <x:v>Observed Contingency Table</x:v>
      </x:c>
    </x:row>
    <x:row r="2">
      <x:c r="A2" s="17" t="str">
        <x:v>Edit only the observed count cells B5:C6. All totals and subsequent sheets update by formula.</x:v>
      </x:c>
      <x:c r="B2" s="17"/>
      <x:c r="C2" s="17"/>
      <x:c r="D2" s="17"/>
    </x:row>
    <x:row r="4">
      <x:c r="A4" s="30" t="str">
        <x:v>school \ sex</x:v>
      </x:c>
      <x:c r="B4" s="31" t="str">
        <x:v>F</x:v>
      </x:c>
      <x:c r="C4" s="31" t="str">
        <x:v>M</x:v>
      </x:c>
      <x:c r="D4" s="32" t="str">
        <x:v>Row Total</x:v>
      </x:c>
    </x:row>
    <x:row r="5">
      <x:c r="A5" s="33" t="str">
        <x:v>GP</x:v>
      </x:c>
      <x:c r="B5" s="48" t="n">
        <x:v>237</x:v>
      </x:c>
      <x:c r="C5" s="48" t="n">
        <x:v>186</x:v>
      </x:c>
      <x:c r="D5" s="49" t="n">
        <x:f>SUM(B5:C5)</x:f>
        <x:v>423</x:v>
      </x:c>
    </x:row>
    <x:row r="6">
      <x:c r="A6" s="33" t="str">
        <x:v>MS</x:v>
      </x:c>
      <x:c r="B6" s="48" t="n">
        <x:v>146</x:v>
      </x:c>
      <x:c r="C6" s="48" t="n">
        <x:v>80</x:v>
      </x:c>
      <x:c r="D6" s="49" t="n">
        <x:f>SUM(B6:C6)</x:f>
        <x:v>226</x:v>
      </x:c>
    </x:row>
    <x:row r="7">
      <x:c r="A7" s="36" t="str">
        <x:v>Column Total</x:v>
      </x:c>
      <x:c r="B7" s="50" t="n">
        <x:f>SUM(B5:B6)</x:f>
        <x:v>383</x:v>
      </x:c>
      <x:c r="C7" s="50" t="n">
        <x:f>SUM(C5:C6)</x:f>
        <x:v>266</x:v>
      </x:c>
      <x:c r="D7" s="51" t="n">
        <x:f>SUM(B5:C6)</x:f>
        <x:v>649</x:v>
      </x:c>
    </x:row>
  </x:sheetData>
  <x:pageMargins left="0.7" right="0.7" top="0.75" bottom="0.75" header="0.3" footer="0.3"/>
  <x:drawing xmlns:r="http://schemas.openxmlformats.org/officeDocument/2006/relationships" r:id="R9b07d8e0f2ec47ac"/>
</x:worksheet>
</file>

<file path=xl/worksheets/sheet3.xml><?xml version="1.0" encoding="utf-8"?>
<x:worksheet xmlns:x="http://schemas.openxmlformats.org/spreadsheetml/2006/main">
  <x:sheetFormatPr defaultRowHeight="15"/>
  <x:cols>
    <x:col min="1" max="1" width="42.75" hidden="0" customWidth="1"/>
    <x:col min="2" max="2" width="5.75" hidden="0" customWidth="1"/>
    <x:col min="3" max="3" width="5.75" hidden="0" customWidth="1"/>
    <x:col min="4" max="4" width="8" hidden="0" customWidth="1"/>
  </x:cols>
  <x:sheetData>
    <x:row r="1">
      <x:c r="A1" s="2" t="str">
        <x:v>Expected Counts Under Independence</x:v>
      </x:c>
    </x:row>
    <x:row r="3">
      <x:c r="A3" s="30" t="str">
        <x:v>school \ sex</x:v>
      </x:c>
      <x:c r="B3" s="31" t="str">
        <x:v>F</x:v>
      </x:c>
      <x:c r="C3" s="31" t="str">
        <x:v>M</x:v>
      </x:c>
      <x:c r="D3" s="32" t="str">
        <x:v>Row Total</x:v>
      </x:c>
    </x:row>
    <x:row r="4">
      <x:c r="A4" s="33" t="str">
        <x:v>GP</x:v>
      </x:c>
      <x:c r="B4" s="56" t="n">
        <x:f>'Observed Table'!$D5*'Observed Table'!B$7/'Observed Table'!$D$7</x:f>
        <x:v>249.6286594761171</x:v>
      </x:c>
      <x:c r="C4" s="56" t="n">
        <x:f>'Observed Table'!$D5*'Observed Table'!C$7/'Observed Table'!$D$7</x:f>
        <x:v>173.3713405238829</x:v>
      </x:c>
      <x:c r="D4" s="57" t="n">
        <x:f>SUM(B4:C4)</x:f>
        <x:v>423</x:v>
      </x:c>
    </x:row>
    <x:row r="5">
      <x:c r="A5" s="33" t="str">
        <x:v>MS</x:v>
      </x:c>
      <x:c r="B5" s="56" t="n">
        <x:f>'Observed Table'!$D6*'Observed Table'!B$7/'Observed Table'!$D$7</x:f>
        <x:v>133.3713405238829</x:v>
      </x:c>
      <x:c r="C5" s="56" t="n">
        <x:f>'Observed Table'!$D6*'Observed Table'!C$7/'Observed Table'!$D$7</x:f>
        <x:v>92.62865947611711</x:v>
      </x:c>
      <x:c r="D5" s="57" t="n">
        <x:f>SUM(B5:C5)</x:f>
        <x:v>226</x:v>
      </x:c>
    </x:row>
    <x:row r="6">
      <x:c r="A6" s="36" t="str">
        <x:v>Column Total</x:v>
      </x:c>
      <x:c r="B6" s="58" t="n">
        <x:f>SUM(B4:B5)</x:f>
        <x:v>383</x:v>
      </x:c>
      <x:c r="C6" s="58" t="n">
        <x:f>SUM(C4:C5)</x:f>
        <x:v>266</x:v>
      </x:c>
      <x:c r="D6" s="59" t="n">
        <x:f>SUM(B4:C5)</x:f>
        <x:v>649.0000000000001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72.62999725341797" hidden="0" customWidth="1"/>
    <x:col min="2" max="2" width="5.75" hidden="0" customWidth="1"/>
    <x:col min="3" max="3" width="5.75" hidden="0" customWidth="1"/>
    <x:col min="4" max="4" width="8" hidden="0" customWidth="1"/>
  </x:cols>
  <x:sheetData>
    <x:row r="1">
      <x:c r="A1" s="2" t="str">
        <x:v>Chi-Square Cell Terms</x:v>
      </x:c>
    </x:row>
    <x:row r="2">
      <x:c r="A2" s="17" t="str">
        <x:v>Each cell term is (Observed - Expected)^2 / Expected. The total is the Pearson chi-square statistic.</x:v>
      </x:c>
      <x:c r="B2" s="17"/>
      <x:c r="C2" s="17"/>
      <x:c r="D2" s="17"/>
    </x:row>
    <x:row r="4">
      <x:c r="A4" s="30" t="str">
        <x:v>school \ sex</x:v>
      </x:c>
      <x:c r="B4" s="31" t="str">
        <x:v>F</x:v>
      </x:c>
      <x:c r="C4" s="31" t="str">
        <x:v>M</x:v>
      </x:c>
      <x:c r="D4" s="32" t="str">
        <x:v>Row Total</x:v>
      </x:c>
    </x:row>
    <x:row r="5">
      <x:c r="A5" s="33" t="str">
        <x:v>GP</x:v>
      </x:c>
      <x:c r="B5" s="68" t="n">
        <x:f>('Observed Table'!B5-'Expected Counts'!B4)^2/'Expected Counts'!B4</x:f>
        <x:v>0.6388811304696382</x:v>
      </x:c>
      <x:c r="C5" s="68" t="n">
        <x:f>('Observed Table'!C5-'Expected Counts'!C4)^2/'Expected Counts'!C4</x:f>
        <x:v>0.9198927555258324</x:v>
      </x:c>
      <x:c r="D5" s="69" t="n">
        <x:f>SUM(B5:C5)</x:f>
        <x:v>1.5587738859954707</x:v>
      </x:c>
    </x:row>
    <x:row r="6">
      <x:c r="A6" s="33" t="str">
        <x:v>MS</x:v>
      </x:c>
      <x:c r="B6" s="68" t="n">
        <x:f>('Observed Table'!B6-'Expected Counts'!B5)^2/'Expected Counts'!B5</x:f>
        <x:v>1.1957819388878625</x:v>
      </x:c>
      <x:c r="C6" s="68" t="n">
        <x:f>('Observed Table'!C6-'Expected Counts'!C5)^2/'Expected Counts'!C5</x:f>
        <x:v>1.7217461751656107</x:v>
      </x:c>
      <x:c r="D6" s="69" t="n">
        <x:f>SUM(B6:C6)</x:f>
        <x:v>2.9175281140534732</x:v>
      </x:c>
    </x:row>
    <x:row r="7">
      <x:c r="A7" s="36" t="str">
        <x:v>Column Total</x:v>
      </x:c>
      <x:c r="B7" s="70" t="n">
        <x:f>SUM(B5:B6)</x:f>
        <x:v>1.8346630693575008</x:v>
      </x:c>
      <x:c r="C7" s="70" t="n">
        <x:f>SUM(C5:C6)</x:f>
        <x:v>2.641638930691443</x:v>
      </x:c>
      <x:c r="D7" s="71" t="n">
        <x:f>SUM(B5:C6)</x:f>
        <x:v>4.4763020000489435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33.25" hidden="0" customWidth="1"/>
    <x:col min="2" max="2" width="6" hidden="0" customWidth="1"/>
    <x:col min="3" max="3" width="6" hidden="0" customWidth="1"/>
    <x:col min="4" max="4" width="11.130000114440918" hidden="0" customWidth="1"/>
  </x:cols>
  <x:sheetData>
    <x:row r="1">
      <x:c r="A1" s="2" t="str">
        <x:v>Row and Column Percentages</x:v>
      </x:c>
    </x:row>
    <x:row r="3">
      <x:c r="A3" s="30" t="str">
        <x:v>Row Percent %</x:v>
      </x:c>
      <x:c r="B3" s="31" t="str">
        <x:v>F</x:v>
      </x:c>
      <x:c r="C3" s="31" t="str">
        <x:v>M</x:v>
      </x:c>
      <x:c r="D3" s="32" t="str">
        <x:v>Row Total %</x:v>
      </x:c>
    </x:row>
    <x:row r="4">
      <x:c r="A4" s="33" t="str">
        <x:v>GP</x:v>
      </x:c>
      <x:c r="B4" s="78" t="n">
        <x:f>'Observed Table'!B5/'Observed Table'!$D5</x:f>
        <x:v>0.5602836879432624</x:v>
      </x:c>
      <x:c r="C4" s="78" t="n">
        <x:f>'Observed Table'!C5/'Observed Table'!$D5</x:f>
        <x:v>0.4397163120567376</x:v>
      </x:c>
      <x:c r="D4" s="79" t="n">
        <x:f>SUM(B4:C4)</x:f>
        <x:v>1</x:v>
      </x:c>
    </x:row>
    <x:row r="5">
      <x:c r="A5" s="80" t="str">
        <x:v>MS</x:v>
      </x:c>
      <x:c r="B5" s="81" t="n">
        <x:f>'Observed Table'!B6/'Observed Table'!$D6</x:f>
        <x:v>0.6460176991150443</x:v>
      </x:c>
      <x:c r="C5" s="81" t="n">
        <x:f>'Observed Table'!C6/'Observed Table'!$D6</x:f>
        <x:v>0.35398230088495575</x:v>
      </x:c>
      <x:c r="D5" s="82" t="n">
        <x:f>SUM(B5:C5)</x:f>
        <x:v>1</x:v>
      </x:c>
    </x:row>
    <x:row r="8">
      <x:c r="A8" s="30" t="str">
        <x:v>Column Percent %</x:v>
      </x:c>
      <x:c r="B8" s="31" t="str">
        <x:v>F</x:v>
      </x:c>
      <x:c r="C8" s="31" t="str">
        <x:v>M</x:v>
      </x:c>
      <x:c r="D8" s="32" t="str">
        <x:v>Grand Total %</x:v>
      </x:c>
    </x:row>
    <x:row r="9">
      <x:c r="A9" s="33" t="str">
        <x:v>GP</x:v>
      </x:c>
      <x:c r="B9" s="78" t="n">
        <x:f>'Observed Table'!B5/'Observed Table'!B$7</x:f>
        <x:v>0.618798955613577</x:v>
      </x:c>
      <x:c r="C9" s="78" t="n">
        <x:f>'Observed Table'!C5/'Observed Table'!C$7</x:f>
        <x:v>0.6992481203007519</x:v>
      </x:c>
      <x:c r="D9" s="79" t="n">
        <x:f>SUM(B9:C9)</x:f>
        <x:v>1.318047075914329</x:v>
      </x:c>
    </x:row>
    <x:row r="10">
      <x:c r="A10" s="80" t="str">
        <x:v>MS</x:v>
      </x:c>
      <x:c r="B10" s="81" t="n">
        <x:f>'Observed Table'!B6/'Observed Table'!B$7</x:f>
        <x:v>0.381201044386423</x:v>
      </x:c>
      <x:c r="C10" s="81" t="n">
        <x:f>'Observed Table'!C6/'Observed Table'!C$7</x:f>
        <x:v>0.3007518796992481</x:v>
      </x:c>
      <x:c r="D10" s="82" t="n">
        <x:f>SUM(B10:C10)</x:f>
        <x:v>0.6819529240856711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34" hidden="0" customWidth="1"/>
    <x:col min="3" max="3" width="58" hidden="0" customWidth="1"/>
  </x:cols>
  <x:sheetData>
    <x:row r="1">
      <x:c r="A1" s="94" t="str">
        <x:v>Cramer's V Worked Solution</x:v>
      </x:c>
      <x:c r="B1" s="14"/>
      <x:c r="C1" s="14"/>
    </x:row>
    <x:row r="3">
      <x:c r="A3" s="30" t="str">
        <x:v>Step</x:v>
      </x:c>
      <x:c r="B3" s="31" t="str">
        <x:v>Excel formula / value</x:v>
      </x:c>
      <x:c r="C3" s="32" t="str">
        <x:v>Explanation</x:v>
      </x:c>
    </x:row>
    <x:row r="4">
      <x:c r="A4" s="33" t="str">
        <x:v>1. Total N</x:v>
      </x:c>
      <x:c r="B4" s="48" t="n">
        <x:f>'Observed Table'!D7</x:f>
        <x:v>649</x:v>
      </x:c>
      <x:c r="C4" s="35" t="str">
        <x:v>Grand total of all observed counts.</x:v>
      </x:c>
    </x:row>
    <x:row r="5">
      <x:c r="A5" s="33" t="str">
        <x:v>2. Row categories</x:v>
      </x:c>
      <x:c r="B5" s="48" t="n">
        <x:f>COUNTA('Observed Table'!A5:A6)</x:f>
        <x:v>2</x:v>
      </x:c>
      <x:c r="C5" s="35" t="str">
        <x:v>Number of row categories.</x:v>
      </x:c>
    </x:row>
    <x:row r="6">
      <x:c r="A6" s="33" t="str">
        <x:v>3. Column categories</x:v>
      </x:c>
      <x:c r="B6" s="48" t="n">
        <x:f>COUNTA('Observed Table'!B4:C4)</x:f>
        <x:v>2</x:v>
      </x:c>
      <x:c r="C6" s="35" t="str">
        <x:v>Number of column categories.</x:v>
      </x:c>
    </x:row>
    <x:row r="7">
      <x:c r="A7" s="33" t="str">
        <x:v>4. Chi-square statistic</x:v>
      </x:c>
      <x:c r="B7" s="68" t="n">
        <x:f>'Chi-Square Terms'!D7</x:f>
        <x:v>4.4763020000489435</x:v>
      </x:c>
      <x:c r="C7" s="35" t="str">
        <x:v>Sum of all chi-square cell terms.</x:v>
      </x:c>
    </x:row>
    <x:row r="8">
      <x:c r="A8" s="33" t="str">
        <x:v>5. Degrees of freedom</x:v>
      </x:c>
      <x:c r="B8" s="68" t="n">
        <x:f>(B5-1)*(B6-1)</x:f>
        <x:v>1</x:v>
      </x:c>
      <x:c r="C8" s="35" t="str">
        <x:v>(rows - 1) * (columns - 1).</x:v>
      </x:c>
    </x:row>
    <x:row r="9">
      <x:c r="A9" s="33" t="str">
        <x:v>6. p-value</x:v>
      </x:c>
      <x:c r="B9" s="68" t="n">
        <x:f>CHISQ.DIST.RT(B7,B8)</x:f>
        <x:v>0.03436800747946711</x:v>
      </x:c>
      <x:c r="C9" s="35" t="str">
        <x:v>Right-tail chi-square probability.</x:v>
      </x:c>
    </x:row>
    <x:row r="10">
      <x:c r="A10" s="33" t="str">
        <x:v>7. Minimum dimension</x:v>
      </x:c>
      <x:c r="B10" s="68" t="n">
        <x:f>MIN(B5-1,B6-1)</x:f>
        <x:v>1</x:v>
      </x:c>
      <x:c r="C10" s="35" t="str">
        <x:v>MIN(rows - 1, columns - 1).</x:v>
      </x:c>
    </x:row>
    <x:row r="11">
      <x:c r="A11" s="33" t="str">
        <x:v>8. Cramer's V</x:v>
      </x:c>
      <x:c r="B11" s="68" t="n">
        <x:f>SQRT(B7/(B4*B10))</x:f>
        <x:v>0.08304956101058428</x:v>
      </x:c>
      <x:c r="C11" s="35" t="str">
        <x:v>SQRT(chi-square / [N * minimum dimension]).</x:v>
      </x:c>
    </x:row>
    <x:row r="12">
      <x:c r="A12" s="33" t="str">
        <x:v>9. Bias-corrected phi-square</x:v>
      </x:c>
      <x:c r="B12" s="68" t="n">
        <x:f>MAX(0,(B7/B4)-((B6-1)*(B5-1))/(B4-1))</x:f>
        <x:v>0.005354019707507551</x:v>
      </x:c>
      <x:c r="C12" s="35" t="str">
        <x:v>Optional correction for small samples / larger tables.</x:v>
      </x:c>
    </x:row>
    <x:row r="13">
      <x:c r="A13" s="33" t="str">
        <x:v>10. Bias-corrected Cramer's V</x:v>
      </x:c>
      <x:c r="B13" s="68" t="n">
        <x:f>SQRT(B12/MIN((B6-((B6-1)^2)/(B4-1))-1,(B5-((B5-1)^2)/(B4-1))-1))</x:f>
        <x:v>0.07322769185142329</x:v>
      </x:c>
      <x:c r="C13" s="35" t="str">
        <x:v>Optional corrected association strength.</x:v>
      </x:c>
    </x:row>
    <x:row r="14">
      <x:c r="A14" s="33" t="str">
        <x:v>11. Decision</x:v>
      </x:c>
      <x:c r="B14" s="34" t="str">
        <x:f>IF(B9&lt;0.05,"Significant association","Not significant association")</x:f>
        <x:v>Significant association</x:v>
      </x:c>
      <x:c r="C14" s="35" t="str">
        <x:v>Uses alpha = 0.05.</x:v>
      </x:c>
    </x:row>
    <x:row r="15">
      <x:c r="A15" s="33" t="str">
        <x:v>12. Effect size interpretation</x:v>
      </x:c>
      <x:c r="B15" s="34" t="str">
        <x:f>IFS(B11&lt;0.1,"Very weak/negligible",B11&lt;0.3,"Weak",B11&lt;0.5,"Moderate",TRUE,"Strong")</x:f>
        <x:v>Very weak/negligible</x:v>
      </x:c>
      <x:c r="C15" s="35" t="str">
        <x:v>Simple educational thresholds.</x:v>
      </x:c>
    </x:row>
    <x:row r="16">
      <x:c r="A16" s="80" t="str">
        <x:v>13. Reporting sentence</x:v>
      </x:c>
      <x:c r="B16" s="90" t="str">
        <x:f>"Pearson chi-square = "&amp;TEXT(B7,"0.000")&amp;", df = "&amp;B8&amp;", p = "&amp;TEXT(B9,"0.0000")&amp;", Cramer's V = "&amp;TEXT(B11,"0.000")&amp;" ("&amp;B15&amp;")."</x:f>
        <x:v>Pearson chi-square = 4.476, df = 1, p = 0.0344, Cramer's V = 0.083 (Very weak/negligible).</x:v>
      </x:c>
      <x:c r="C16" s="91" t="str">
        <x:v>Sentence ready for a report.</x:v>
      </x:c>
    </x:row>
  </x:sheetData>
  <x:pageMargins left="0.7" right="0.7" top="0.75" bottom="0.75" header="0.3" footer="0.3"/>
</x:worksheet>
</file>